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0" yWindow="45" windowWidth="19185" windowHeight="5880" tabRatio="949" firstSheet="6" activeTab="6"/>
  </bookViews>
  <sheets>
    <sheet name="КП 01.01.2021 " sheetId="36" state="hidden" r:id="rId1"/>
    <sheet name="ПЗ" sheetId="35" state="hidden" r:id="rId2"/>
    <sheet name="Объемы финансирования программы" sheetId="13" state="hidden" r:id="rId3"/>
    <sheet name="КП изм1" sheetId="32" state="hidden" r:id="rId4"/>
    <sheet name="Таблица 3" sheetId="10" state="hidden" r:id="rId5"/>
    <sheet name="таблица 5" sheetId="33" state="hidden" r:id="rId6"/>
    <sheet name="Таблица 12" sheetId="22" r:id="rId7"/>
    <sheet name="Таблица 1" sheetId="21" state="hidden" r:id="rId8"/>
  </sheets>
  <definedNames>
    <definedName name="_xlnm.Print_Area" localSheetId="0">'КП 01.01.2021 '!$A$1:$P$79</definedName>
    <definedName name="_xlnm.Print_Area" localSheetId="3">'КП изм1'!$A$1:$P$74</definedName>
  </definedNames>
  <calcPr calcId="124519" fullPrecision="0"/>
</workbook>
</file>

<file path=xl/calcChain.xml><?xml version="1.0" encoding="utf-8"?>
<calcChain xmlns="http://schemas.openxmlformats.org/spreadsheetml/2006/main">
  <c r="A5" i="35"/>
  <c r="A16" l="1"/>
  <c r="A17"/>
  <c r="I34" i="32"/>
  <c r="I16"/>
  <c r="I39"/>
  <c r="F39" s="1"/>
  <c r="A18" i="35" l="1"/>
  <c r="A19"/>
  <c r="H14" i="32"/>
  <c r="I35"/>
  <c r="A15" i="35"/>
  <c r="A13"/>
  <c r="A12"/>
  <c r="A11"/>
  <c r="A10"/>
  <c r="A9"/>
  <c r="A8"/>
  <c r="A7"/>
  <c r="A6"/>
  <c r="F58" i="36"/>
  <c r="J57"/>
  <c r="I57"/>
  <c r="H57"/>
  <c r="G57"/>
  <c r="F54"/>
  <c r="J53"/>
  <c r="I53"/>
  <c r="H53"/>
  <c r="G53"/>
  <c r="F53" s="1"/>
  <c r="F41"/>
  <c r="F40"/>
  <c r="F39"/>
  <c r="F38"/>
  <c r="J37"/>
  <c r="I37"/>
  <c r="H37"/>
  <c r="H43" s="1"/>
  <c r="G37"/>
  <c r="F34"/>
  <c r="C16" i="35" s="1"/>
  <c r="J33" i="36"/>
  <c r="I33"/>
  <c r="I43" s="1"/>
  <c r="H33"/>
  <c r="G33"/>
  <c r="J31"/>
  <c r="F25"/>
  <c r="C13" i="35" s="1"/>
  <c r="F24" i="36"/>
  <c r="C12" i="35" s="1"/>
  <c r="F23" i="36"/>
  <c r="F22"/>
  <c r="C11" i="35" s="1"/>
  <c r="F21" i="36"/>
  <c r="F20"/>
  <c r="C10" i="35" s="1"/>
  <c r="I19" i="36"/>
  <c r="I14" s="1"/>
  <c r="I31" s="1"/>
  <c r="F18"/>
  <c r="C8" i="35" s="1"/>
  <c r="F17" i="36"/>
  <c r="C7" i="35" s="1"/>
  <c r="F16" i="36"/>
  <c r="C6" i="35" s="1"/>
  <c r="F15" i="36"/>
  <c r="C5" i="35" s="1"/>
  <c r="J14" i="36"/>
  <c r="H14"/>
  <c r="H31" s="1"/>
  <c r="G14"/>
  <c r="G31" s="1"/>
  <c r="H62" l="1"/>
  <c r="F33"/>
  <c r="J43"/>
  <c r="J62" s="1"/>
  <c r="G43"/>
  <c r="G62" s="1"/>
  <c r="F57"/>
  <c r="F37"/>
  <c r="F43" s="1"/>
  <c r="I62"/>
  <c r="F19"/>
  <c r="F14" l="1"/>
  <c r="F31" s="1"/>
  <c r="F62" s="1"/>
  <c r="C9" i="35"/>
  <c r="H40" i="10"/>
  <c r="H43"/>
  <c r="G13"/>
  <c r="G14"/>
  <c r="F13"/>
  <c r="F14"/>
  <c r="G16"/>
  <c r="F16"/>
  <c r="E16"/>
  <c r="F39"/>
  <c r="G39"/>
  <c r="D19" i="35"/>
  <c r="E19" s="1"/>
  <c r="F35" i="32"/>
  <c r="D17" i="35" s="1"/>
  <c r="E17" s="1"/>
  <c r="G26" i="10"/>
  <c r="G15" s="1"/>
  <c r="F26"/>
  <c r="F15" s="1"/>
  <c r="C20" i="35" l="1"/>
  <c r="F34" i="32"/>
  <c r="D16" i="35" l="1"/>
  <c r="E16" s="1"/>
  <c r="F33" i="32"/>
  <c r="F24"/>
  <c r="D13" i="35" s="1"/>
  <c r="E13" s="1"/>
  <c r="I20" i="32"/>
  <c r="F26"/>
  <c r="F23"/>
  <c r="D12" i="35" s="1"/>
  <c r="E12" s="1"/>
  <c r="F17" i="32"/>
  <c r="D6" i="35" s="1"/>
  <c r="E6" s="1"/>
  <c r="I14" i="32" l="1"/>
  <c r="E26" i="10" s="1"/>
  <c r="G37" i="32"/>
  <c r="H37"/>
  <c r="E41" i="10" s="1"/>
  <c r="I37" i="32"/>
  <c r="E42" i="10" s="1"/>
  <c r="H42" s="1"/>
  <c r="J37" i="32"/>
  <c r="H41" i="10" l="1"/>
  <c r="E39"/>
  <c r="H39" s="1"/>
  <c r="H38"/>
  <c r="F34"/>
  <c r="H27"/>
  <c r="G23"/>
  <c r="H24"/>
  <c r="F23"/>
  <c r="H21"/>
  <c r="G21"/>
  <c r="F21"/>
  <c r="E21"/>
  <c r="H20"/>
  <c r="G20"/>
  <c r="F20"/>
  <c r="E20"/>
  <c r="H19"/>
  <c r="G19"/>
  <c r="F19"/>
  <c r="E19"/>
  <c r="H18"/>
  <c r="G18"/>
  <c r="F18"/>
  <c r="E18"/>
  <c r="H17"/>
  <c r="G17"/>
  <c r="F17"/>
  <c r="E17"/>
  <c r="H16"/>
  <c r="F10"/>
  <c r="G11"/>
  <c r="F11"/>
  <c r="E11"/>
  <c r="G8"/>
  <c r="F8"/>
  <c r="H11" l="1"/>
  <c r="F12"/>
  <c r="G34"/>
  <c r="G10"/>
  <c r="F9"/>
  <c r="F7" s="1"/>
  <c r="H26"/>
  <c r="G12" l="1"/>
  <c r="G9"/>
  <c r="G7" s="1"/>
  <c r="F37" i="32" l="1"/>
  <c r="F41" s="1"/>
  <c r="I33" l="1"/>
  <c r="G33"/>
  <c r="E35" i="10" s="1"/>
  <c r="H33" i="32"/>
  <c r="J33"/>
  <c r="J41" s="1"/>
  <c r="G14"/>
  <c r="E25" i="10"/>
  <c r="J14" i="32"/>
  <c r="E37" i="10" l="1"/>
  <c r="E15" s="1"/>
  <c r="H15" s="1"/>
  <c r="H41" i="32"/>
  <c r="E36" i="10"/>
  <c r="H36" s="1"/>
  <c r="H25"/>
  <c r="H23" s="1"/>
  <c r="E23"/>
  <c r="I41" i="32"/>
  <c r="G41"/>
  <c r="E13" i="10"/>
  <c r="J31" i="32"/>
  <c r="J58" s="1"/>
  <c r="G31"/>
  <c r="H31"/>
  <c r="H58" l="1"/>
  <c r="E14" i="10"/>
  <c r="H14" s="1"/>
  <c r="H37"/>
  <c r="E34"/>
  <c r="H35"/>
  <c r="G58" i="32"/>
  <c r="F25"/>
  <c r="D11" i="35" s="1"/>
  <c r="E11" s="1"/>
  <c r="F22" i="32"/>
  <c r="F21"/>
  <c r="D10" i="35" s="1"/>
  <c r="E10" s="1"/>
  <c r="F20" i="32"/>
  <c r="D9" i="35" s="1"/>
  <c r="E9" s="1"/>
  <c r="F18" i="32"/>
  <c r="D7" i="35" s="1"/>
  <c r="E7" s="1"/>
  <c r="F16" i="32"/>
  <c r="E9" i="10" l="1"/>
  <c r="H9" s="1"/>
  <c r="D5" i="35"/>
  <c r="E10" i="10"/>
  <c r="H10" s="1"/>
  <c r="H34"/>
  <c r="E8"/>
  <c r="H13"/>
  <c r="E12"/>
  <c r="H12" s="1"/>
  <c r="F19" i="32"/>
  <c r="D8" i="35" s="1"/>
  <c r="E8" s="1"/>
  <c r="I31" i="32"/>
  <c r="F14" l="1"/>
  <c r="F31" s="1"/>
  <c r="F58" s="1"/>
  <c r="E7" i="10"/>
  <c r="H7" s="1"/>
  <c r="D20" i="35"/>
  <c r="E20" s="1"/>
  <c r="E5"/>
  <c r="H8" i="10"/>
  <c r="I58" i="32"/>
  <c r="G49" l="1"/>
  <c r="H49"/>
  <c r="I49"/>
  <c r="J49"/>
  <c r="F50"/>
  <c r="G53"/>
  <c r="H53"/>
  <c r="I53"/>
  <c r="J53"/>
  <c r="F54"/>
  <c r="F49" l="1"/>
  <c r="F53"/>
  <c r="D6" i="13" l="1"/>
  <c r="F6" l="1"/>
  <c r="E6"/>
  <c r="C6"/>
  <c r="E4" l="1"/>
  <c r="C4" l="1"/>
  <c r="C5"/>
  <c r="C7" l="1"/>
  <c r="D5"/>
  <c r="F4"/>
  <c r="D4"/>
  <c r="D7" l="1"/>
  <c r="G4"/>
  <c r="F5"/>
  <c r="F7" s="1"/>
  <c r="E5"/>
  <c r="E7" s="1"/>
  <c r="G6" l="1"/>
  <c r="G5"/>
  <c r="G7" l="1"/>
</calcChain>
</file>

<file path=xl/sharedStrings.xml><?xml version="1.0" encoding="utf-8"?>
<sst xmlns="http://schemas.openxmlformats.org/spreadsheetml/2006/main" count="1267" uniqueCount="283">
  <si>
    <t>СОГЛАСОВАНО</t>
  </si>
  <si>
    <t>УТВЕРЖДЕНО</t>
  </si>
  <si>
    <t>х</t>
  </si>
  <si>
    <t>V</t>
  </si>
  <si>
    <t>СОГЛАСОВАНО:</t>
  </si>
  <si>
    <t>Наименование муниципальной программы, подпрограммы, основного мероприятия</t>
  </si>
  <si>
    <t>Ответственные исполнители, соисполнители</t>
  </si>
  <si>
    <t>Расходы (руб.)</t>
  </si>
  <si>
    <t>ВСЕГО</t>
  </si>
  <si>
    <t xml:space="preserve">ВСЕГО </t>
  </si>
  <si>
    <t>Федеральный бюджет</t>
  </si>
  <si>
    <t>Средства от приносящей доход деятельности</t>
  </si>
  <si>
    <t>1.1.</t>
  </si>
  <si>
    <t>Начальник Управления экономического развития 
администрации МОГО "Ухта"</t>
  </si>
  <si>
    <t>год</t>
  </si>
  <si>
    <t>Средства федерального бюджета (руб.)</t>
  </si>
  <si>
    <t>Средства республиканского бюджета   (руб.)</t>
  </si>
  <si>
    <t>Всего (руб.)</t>
  </si>
  <si>
    <t>Средства бюджета МОГО «Ухта» (руб.)</t>
  </si>
  <si>
    <t>№ п/п</t>
  </si>
  <si>
    <t>-</t>
  </si>
  <si>
    <t>Итого:</t>
  </si>
  <si>
    <t>Всего:</t>
  </si>
  <si>
    <t>Первый заместитель руководителя
 администрации МОГО "Ухта"</t>
  </si>
  <si>
    <t>__________________О.И. Курбанова</t>
  </si>
  <si>
    <t>Итого по программе:</t>
  </si>
  <si>
    <t>Итого по задаче 2:</t>
  </si>
  <si>
    <t xml:space="preserve"> МУ «Управление жилищно - коммунального хозяйства»</t>
  </si>
  <si>
    <t>_____________________</t>
  </si>
  <si>
    <t>2021 год</t>
  </si>
  <si>
    <t>2022 год</t>
  </si>
  <si>
    <t>№</t>
  </si>
  <si>
    <t>Ответственный исполнитель (соисполнитель) муниципальной программы</t>
  </si>
  <si>
    <t>Срок начала реализации</t>
  </si>
  <si>
    <t>Срок окончания реализации  (дата контрольного события)</t>
  </si>
  <si>
    <t>Объем ресурсного обеспечения на очередной финансовый год, рублей</t>
  </si>
  <si>
    <t>в том числе за счет средств:</t>
  </si>
  <si>
    <t>Федерального бюджета</t>
  </si>
  <si>
    <t>Республиканского бюджета</t>
  </si>
  <si>
    <t>Местного бюджета</t>
  </si>
  <si>
    <t>Приносящей доход деятельности</t>
  </si>
  <si>
    <t>График реализации на очередной финансовый год, квартал</t>
  </si>
  <si>
    <t>* -Отражаются одидаемые результаты, с указанием количества значений показателей или конкретных результов</t>
  </si>
  <si>
    <t>т. 76-36-51</t>
  </si>
  <si>
    <t>Номер и наименование основного мероприятия</t>
  </si>
  <si>
    <t>Срок окончания реализации</t>
  </si>
  <si>
    <t>Связь с целевыми индикаторами (показателями) муниципальной программы (подпрограммы)</t>
  </si>
  <si>
    <t xml:space="preserve">Ответственный исполнитель, основного мероприятия </t>
  </si>
  <si>
    <t>1.</t>
  </si>
  <si>
    <t>2.</t>
  </si>
  <si>
    <t>Наименование целевого индикатора (показателя)</t>
  </si>
  <si>
    <t>Ед. измерения</t>
  </si>
  <si>
    <t>%</t>
  </si>
  <si>
    <t>МУ «УЖКХ»</t>
  </si>
  <si>
    <t>Итого по задаче 3:</t>
  </si>
  <si>
    <t>3.</t>
  </si>
  <si>
    <t>4.</t>
  </si>
  <si>
    <t>5.</t>
  </si>
  <si>
    <t>6.</t>
  </si>
  <si>
    <t>1.2.</t>
  </si>
  <si>
    <t>2.1.</t>
  </si>
  <si>
    <t>3.1.</t>
  </si>
  <si>
    <t>3.2.</t>
  </si>
  <si>
    <t>ед.</t>
  </si>
  <si>
    <t>9.</t>
  </si>
  <si>
    <t>10.</t>
  </si>
  <si>
    <t>2.2.</t>
  </si>
  <si>
    <t>Информирование населения о реализации мероприятий по благоустройству территории МОГО «Ухта» и возможности их участия в данных мероприятиях</t>
  </si>
  <si>
    <t>4.1.</t>
  </si>
  <si>
    <t>5.1.</t>
  </si>
  <si>
    <t>5.2.</t>
  </si>
  <si>
    <t>Объемы финансирования Программы</t>
  </si>
  <si>
    <t>Средства от приносящей доход деятельности (руб.)</t>
  </si>
  <si>
    <t>6.1.</t>
  </si>
  <si>
    <t>4.2.</t>
  </si>
  <si>
    <t>3.2</t>
  </si>
  <si>
    <t xml:space="preserve">6.2. </t>
  </si>
  <si>
    <t>6.3.</t>
  </si>
  <si>
    <t>6.9.</t>
  </si>
  <si>
    <t xml:space="preserve">Начальник Управления капитального строительства </t>
  </si>
  <si>
    <t>________________ А.А. Мишин</t>
  </si>
  <si>
    <t>Бюджет РК</t>
  </si>
  <si>
    <t>Перечень и характеристики основных мероприятий муниципальной программы МОГО «Ухта» «Формирование современной городской среды»</t>
  </si>
  <si>
    <t>Муниципальная программа МОГО «Ухта» «Формирование современной городской среды»</t>
  </si>
  <si>
    <t>Бюджет МОГО «Ухта»</t>
  </si>
  <si>
    <t>2023 год</t>
  </si>
  <si>
    <t>6.7.</t>
  </si>
  <si>
    <t>Исп.: Елена Владимировна Гитченко</t>
  </si>
  <si>
    <t>________________  Г.В. Крайн</t>
  </si>
  <si>
    <t>________________ С.Л. Тягун</t>
  </si>
  <si>
    <t>И.о. начальника Финансового управления администрации МОГО "Ухта"</t>
  </si>
  <si>
    <t>Главный архитектор МОГО «Ухта»</t>
  </si>
  <si>
    <t>Контрольное событие № 11. Заключены муниципальные контракты на выполнение работ по приведению в нормативное состояние  улиц и проездов на территории МОГО «Ухта»</t>
  </si>
  <si>
    <t>Мероприятие 4.6.2. Предоставление  в Министерство строительства и дорожного хозяйства Республики Коми ежеквартального отчета о расходах,  в целях софинансирования которых предоставлена Субсидия.</t>
  </si>
  <si>
    <t>10.2.</t>
  </si>
  <si>
    <t>Мероприятие 4.6.1. Приведение в нормативное состояние  улиц и проездов на территории МОГО «Ухта»</t>
  </si>
  <si>
    <t>10.1.</t>
  </si>
  <si>
    <t>Основное мероприятие 4.6. Реализация отдельных мероприятий регионального проекта «Дорожная сеть» в части приведения в нормативное состояние автомобильных дорог местного значения и улиц в населенных пунктах административных центров муниципальных образований (R1)</t>
  </si>
  <si>
    <t>Контрольное событие № 10. Заключены муниципальные контракты на выполнение работ по обустройству территорий, прошедших отбор на заседании межведомственной комиссии</t>
  </si>
  <si>
    <t>Мероприятие 4.5.2.  Проведение мероприятий по  заключению  с Министерством энергетики, жилищно-коммунального хозяйства и тарифов Республики Коми соглашения о предоставлении субсидии.</t>
  </si>
  <si>
    <t>9.2.</t>
  </si>
  <si>
    <t>Мероприятие 4.5.1. Выполнение работ по обустройству территорий, прошедших отбор на заседании межведомственной комиссии</t>
  </si>
  <si>
    <t>9.1.</t>
  </si>
  <si>
    <t>Основное мероприятие 4.5. Реализация народных проектов</t>
  </si>
  <si>
    <t>Главный архитектор</t>
  </si>
  <si>
    <t>Мероприятие 4.2.6. Предоставление субсидий организациям, осуществляющим капитальный ремонт (ремонт) и содержание объектов внешнего благоустройства, объектов культурного наследия</t>
  </si>
  <si>
    <t>Задача 1. Обеспечение надлежащего содержания территорий муниципального образования</t>
  </si>
  <si>
    <t>Таблица 1</t>
  </si>
  <si>
    <t>МУ УКС</t>
  </si>
  <si>
    <t>Задача 2. Развитие благоустройства на территории муниципальногоо образования</t>
  </si>
  <si>
    <t>Задача 3. Управление реализацией проектами благоустройства</t>
  </si>
  <si>
    <t>3.1. Информирование населения о реализации мероприятий по благоустройству территории МОГО «Ухта» и возможности их участия в данных мероприятиях</t>
  </si>
  <si>
    <t xml:space="preserve">3.2. Осуществление контроля за реализацией проектов благоустройства  </t>
  </si>
  <si>
    <t xml:space="preserve">Количество заседаний общественной комиссии МОГО «Ухта» по формированию и обеспечению реализации муниципальной программы «Формирование современной городской среды» </t>
  </si>
  <si>
    <t>Ответственный исполнитель</t>
  </si>
  <si>
    <t>Доля объема закупок оборудования, имеющего российское происхождение, в том числе оборудования, закупаемого при выполнении работ, в общем объеме оборудования закупленного в рамках реализации мероприятий по благоустройству дворовых и общественных территорий</t>
  </si>
  <si>
    <t>Задача 2. Развитие благоустройства на территории муниципального образования</t>
  </si>
  <si>
    <t>МУ «Управление жилищно-коммунального хозяйства» (далее - МУ "УЖКХ")</t>
  </si>
  <si>
    <t>01.01.2021</t>
  </si>
  <si>
    <t>31.12.2021</t>
  </si>
  <si>
    <t xml:space="preserve"> МУ  «УЖКХ»</t>
  </si>
  <si>
    <t>Мероприятие 4.2.7. Организация работы по технологическому присоединению к электрическим сетям, принадлежащим сторонним организациям</t>
  </si>
  <si>
    <t xml:space="preserve">1.2. </t>
  </si>
  <si>
    <t>1.3.</t>
  </si>
  <si>
    <t>1.4.</t>
  </si>
  <si>
    <t>1.5.</t>
  </si>
  <si>
    <t>1.6.</t>
  </si>
  <si>
    <t>1.7.</t>
  </si>
  <si>
    <t>Целевой индикатор (показатель)</t>
  </si>
  <si>
    <t xml:space="preserve">Наименование, единица измерения
</t>
  </si>
  <si>
    <t xml:space="preserve">Значение
</t>
  </si>
  <si>
    <t>МУ  «УЖКХ»</t>
  </si>
  <si>
    <t xml:space="preserve">Контрольное событие № 1. Заключены муниципальные контракты по обустройству и приобретению объектов для создания привлекательной среды городского округа </t>
  </si>
  <si>
    <t xml:space="preserve">2.2. </t>
  </si>
  <si>
    <t xml:space="preserve">31.12.2021 </t>
  </si>
  <si>
    <t>Мероприятие 2.1.2. Формирование отчета о расходах на реализацию мероприятий   по благоустройству территорий в рамках  регионального проекта «Формирование комфортной городской среды»</t>
  </si>
  <si>
    <t>Мероприятие 2.1.1..Проведение капитального ремонта (ремонта) дворовых и общественных территорий в рамках регионального проекта «Формирование комфортной городской среды»</t>
  </si>
  <si>
    <t>Основное мероприятие 2.1.  Реализация мероприятий по благоустройству  общественных и дворовых территорий в рамках  регионального проекта «Формирование комфортной городской среды»</t>
  </si>
  <si>
    <t>Контрольное событие № 3. Заключено соглашение о предоставлении субсидии из республиканского бюджета Республики Коми бюджету городского округа «Ухта»  на поддержку муниципальной программы «Формирование комфортной городской среды»</t>
  </si>
  <si>
    <t>Итого по задаче 1:</t>
  </si>
  <si>
    <t>Основное мероприятие 3.1. Информирование населения о реализации мероприятий по благоустройству территории МОГО «Ухта» и возможности их участия в данных мероприятиях</t>
  </si>
  <si>
    <t>Контрольное событие № 5. Протоколы по итогам совещаний, «круглых столов», семинаров с населением по вопросам благоустройства территорий сформированы и размещены на официальном портале администрации МОГО «Ухта»</t>
  </si>
  <si>
    <t xml:space="preserve">Основное мероприятие 3.2. Осуществление контроля за реализацией проектов благоустройства </t>
  </si>
  <si>
    <t>Мероприятие 3.2.2. Внесение отчетной информации в систему ГИС ЖКХ</t>
  </si>
  <si>
    <t>Мероприятие 3.2.1.Формирование ежеквартального мониторинга о реализации муниципальной программы</t>
  </si>
  <si>
    <t>Контрольное событие № 2. На официальном сайте МУ  «УЖКХ» размещена информация о реализации муниципальной программы</t>
  </si>
  <si>
    <t>_________________В.А. Барков</t>
  </si>
  <si>
    <t>Начальник МУ «УЖКХ»</t>
  </si>
  <si>
    <t xml:space="preserve">администрации МОГО «Ухта» </t>
  </si>
  <si>
    <t>Комплексный план действий на 2021 г. по реализации муниципальной программы МОГО «Ухта»  «Формирование современной городской среды»</t>
  </si>
  <si>
    <t>Наименование основного мероприятия муниципальной программы</t>
  </si>
  <si>
    <t>Наименование субсидии и (или) иного межбюджетного трансферта</t>
  </si>
  <si>
    <t xml:space="preserve">Результат использования субсидии
</t>
  </si>
  <si>
    <t xml:space="preserve">Показатель результата использования субсидии и (или) иных межбюджетных трансфертов </t>
  </si>
  <si>
    <t>Плановое значение по годам</t>
  </si>
  <si>
    <t>Наименование показателя,  ед. изм.</t>
  </si>
  <si>
    <t xml:space="preserve">Субсидия  на поддержку
муниципальных программ (подпрограмм) формирования современной городской среды </t>
  </si>
  <si>
    <t>Достигнут процент граждан в возрасте от 14 лет, принявших участие в решении вопросов развития городской среды, проживающих в муниципальных образованиях, на территории которых реализуются проекты по созданию комфортной городской среды</t>
  </si>
  <si>
    <t>Основное мероприятие 2.1. Реализация мероприятий по благоустройству дворовых и общественных территорий в рамках  регионального проекта «Формирование комфортной городской среды»</t>
  </si>
  <si>
    <t>2.2. Реализация народных проектов</t>
  </si>
  <si>
    <t>«___»_____________ 2021 г.</t>
  </si>
  <si>
    <t xml:space="preserve">«___» __________2021 г. </t>
  </si>
  <si>
    <t>1.1. Содержание и ремонт объектов благоустройства территорий муниципального образования</t>
  </si>
  <si>
    <t>Основное мероприятие 1.1. Содержание и ремонт объектов благоустройства территорий муниципального образования</t>
  </si>
  <si>
    <t>Мероприятие 1.1.1. Ремонт дворовых территорий многоквартирных домов, проездов к дворовым территориям многоквартирных домов, в т.ч. их лабораторные исследования</t>
  </si>
  <si>
    <t>1.2.  Осуществление контроля по соблюдению Правил благоустройства на территории МОГО «Ухта»</t>
  </si>
  <si>
    <t xml:space="preserve">ИЗ: Количество заседаний общественной комиссии МОГО «Ухта» по формированию и обеспечению реализации муниципальной программы «Формирование современной городской среды» </t>
  </si>
  <si>
    <t xml:space="preserve">Реализованы мероприятия по
благоустройству мест массового отдыха
населения (городских парков),
общественных территорий (набережные территории,
центральные площади, парки и др.) и иные
мероприятия, предусмотренные муниципальной программой 
</t>
  </si>
  <si>
    <t>Процент граждан в возрасте от 14 лет, принявших участие в решении вопросов развития городской среды, проживающих в МОГО «Ухта», %</t>
  </si>
  <si>
    <t>Осуществление контроля по соблюдению Правил благоустройства на территории МОГО «Ухта»</t>
  </si>
  <si>
    <t>Основное мероприятие 1.2.  Осуществление контроля по соблюдению Правил благоустройства на территории МОГО «Ухта»</t>
  </si>
  <si>
    <t>4.4.</t>
  </si>
  <si>
    <t>Мероприятие 3.1.1. Разработка, утверждение и реализация комплекса мер по информированию граждан о реализации мероприятий по благоустройству</t>
  </si>
  <si>
    <t>Мероприятие 3.1.2.Организация голосования по отбору территорий для благоустройства</t>
  </si>
  <si>
    <t xml:space="preserve">ИЦ: Площадь территорий МОГО «Ухта», в отношении которых проведены мероприятия по их содержанию и ремонту
ИЗ1: Доля реализованных проектов по благоустройству территорий в общем количестве проектов по благоустройству территорий МОГО «Ухта», подлежащих к реализации в отчетном году
</t>
  </si>
  <si>
    <t xml:space="preserve">ИРП, ИМБТ: Количество реализованных мероприятий по благоустройству территории муниципального образования в рамках регионального проекта «Формирование комфортной городской среды»
ИРП, ИМБТ: Процент граждан в возрасте от 14 лет, принявших участие в решении вопросов развития городской среды, проживающих в МОГО «Ухта»
ИЗ2: Количество проектов благоустройства территорий, реализованных с финансовым и/или трудовым участием граждан, организаций 
</t>
  </si>
  <si>
    <t xml:space="preserve">ИЗ2: Количество проектов благоустройства территорий, реализованных с финансовым и/или трудовым участием граждан, организаций
ИМ: Количество реализованных народных проектов в сфере благоустройства
</t>
  </si>
  <si>
    <t>2.1. Реализация мероприятий в рамках регионального проекта «Формирование комфортной городской среды»</t>
  </si>
  <si>
    <t>1.9.</t>
  </si>
  <si>
    <t>Мероприятие 1.1.2.Содержание малых архитектурных форм и элементов благоустройства на дворовых территориях</t>
  </si>
  <si>
    <t>Мероприятие 1.1.3.  Организация работы по обеспечению наружным освещением и работоспособности светофоров</t>
  </si>
  <si>
    <t>Мероприятие 1.1.4. Предоставление субсидии организациям, осуществляющим капитальный ремонт (ремонт) и содержание объектов внешнего благоустройства</t>
  </si>
  <si>
    <t>Мероприятие 1.1.5. Техническое обслуживание, санитарное содержание мест погребений и текущий ремонт элементов благоустройства мест погребений на территории  МОГО  «Ухта»</t>
  </si>
  <si>
    <t>Мероприятие 1.1.6. .Принудительная эвакуация длительно хранящегося, брошенного и разукомплектованного автотранспорта или автотранспорта, эвакуированного из мест несанкционированной стоянки и вывоз незаконно установленных балков и нестационарных торговых объектов с территории МОГО «Ухта»</t>
  </si>
  <si>
    <t xml:space="preserve"> Мероприятие 1.1.7. Организация деятельности по обращению с животными без владельцев</t>
  </si>
  <si>
    <t>Мероприятие 1.2.2. Разработка проектно-сметной документации и осуществление  технического надзора</t>
  </si>
  <si>
    <t xml:space="preserve">Мероприятие 1.2.1. Проведение инвентаризации объектов недвижимого имущества  и земельных участков, находящихся в собственности (пользовании) юридических лиц и индивидуальных предпринимателей, которые подлежат благоустройству  в соответствии с требованиями Правил благоустройства территории МОГО «Ухта» </t>
  </si>
  <si>
    <t>Площадь территорий МОГО «Ухта», в отношении которых проведены мероприятия по их содержанию и ремонту, тыс. кв.м.</t>
  </si>
  <si>
    <t>Мероприятие 1.1.8. Обустройство мест погребений</t>
  </si>
  <si>
    <t>Мероприятие 1.1.9. Создание и содержание мест (площадок) накопления ТКО</t>
  </si>
  <si>
    <t>Количество реализованных мероприятий по благоустройству территории муниципального образования в рамках регионального проекта «Формирование комфортной городской среды», ед.</t>
  </si>
  <si>
    <t>Количество реализованных народных проектов в сфере благоустройства, ед.</t>
  </si>
  <si>
    <t>Контрольное событие № 4. Заключены муниципальные контракты на выполнение работ по обустройству территорий, прошедших отбор на заседании межведомственной комиссии</t>
  </si>
  <si>
    <t>"____"____________2021 г.</t>
  </si>
  <si>
    <t>Реализация мероприятий в рамках регионального проекта «Формирование комфортной городской среды»</t>
  </si>
  <si>
    <t xml:space="preserve"> Осуществление контроля по реализации проектов благоустройства  </t>
  </si>
  <si>
    <t>Содержание и ремонт объектов благоустройства на  территории МОГО «Ухта»</t>
  </si>
  <si>
    <t>Источник финансирования</t>
  </si>
  <si>
    <t>Мероприятие</t>
  </si>
  <si>
    <t>Код цели</t>
  </si>
  <si>
    <t xml:space="preserve">Изменение </t>
  </si>
  <si>
    <t>Отклонение</t>
  </si>
  <si>
    <t>1.10004.000</t>
  </si>
  <si>
    <t>Итого по Программе:</t>
  </si>
  <si>
    <t xml:space="preserve">Контрольное событие № 2. </t>
  </si>
  <si>
    <t>Основное мероприятие 2.2. Реализация народных проектов</t>
  </si>
  <si>
    <t>Мероприятие 2.2.1. Ремонт тротуала в д. Поромес</t>
  </si>
  <si>
    <t>Мероприятие 2.2.2. Модернизация уличного освещения в д. Лайково</t>
  </si>
  <si>
    <t>4.3.</t>
  </si>
  <si>
    <t>Мероприятие 2.2.3. Обустройство территории кладбища пст Кэмдин</t>
  </si>
  <si>
    <t>Мероприятие 2.2.4. Модернизация линии наружного освещения на территории МОГО «Ухта» по улицам Печорская, Маяковского, Школьная, Островского, Трудовая</t>
  </si>
  <si>
    <t>"____"____________2020 г.</t>
  </si>
  <si>
    <t>Основное мероприятие 1.1.Содержание и ремонт объектов благоустройства на  территории МОГО «Ухта»</t>
  </si>
  <si>
    <t>2.10001.000</t>
  </si>
  <si>
    <t>1.10002.000</t>
  </si>
  <si>
    <t>1.10003.000</t>
  </si>
  <si>
    <t>1.10005.000</t>
  </si>
  <si>
    <t>1.10006.000</t>
  </si>
  <si>
    <t>1.10007.000</t>
  </si>
  <si>
    <t>1.10008.000</t>
  </si>
  <si>
    <t>21-55550-00000-00000</t>
  </si>
  <si>
    <t>3.10002.000</t>
  </si>
  <si>
    <t>ППА от 10.02.2021 г. № 270</t>
  </si>
  <si>
    <t>Основное мероприятие 2.1.  Реализация мероприятий в рамках регионального проекта «Формирование комфортной городской среды»</t>
  </si>
  <si>
    <t>Мероприятие 2.2.2.  Реализация народных проектов</t>
  </si>
  <si>
    <t>Контрольное событие № 2. Заключено соглашение о предоставлении субсидии из республиканского бюджета Республики Коми бюджету городского округа «Ухта»  на поддержку муниципальной программы «Формирование комфортной городской среды»</t>
  </si>
  <si>
    <t>Мероприятие 2.2.1. Подготовка проекта Соглашения о предоставлении субсидии из республиканского бюджета Республики Коми на реализацию народных проектов в сфере благоустройства с Министерством строительства и жилищно-коммунального хозяйства Республики Коми</t>
  </si>
  <si>
    <t>Пояснения</t>
  </si>
  <si>
    <t>Постановление правительства РК от 01.02.2021 №27</t>
  </si>
  <si>
    <t>Контрольное событие № 3. Заключены муниципальные контракты на выполнение работ по обустройству территорий, прошедших отбор на заседании межведомственной комиссии</t>
  </si>
  <si>
    <t>ИЗ1: Доля реализованных проектов по благоустройству территорий в общем количестве проектов по благоустройству территорий МОГО «Ухта», подлежащих к реализации в отчетном году, %</t>
  </si>
  <si>
    <t>Удельный вес благоустроенных территорий в общем  количестве территорий, требующих проведения работ по благоустройству, %</t>
  </si>
  <si>
    <t>Мероприятие 1.1.7. Обустройство мест погребений</t>
  </si>
  <si>
    <t>Мероприятие 1.1.8. Создание и содержание мест (площадок) накопления ТКО</t>
  </si>
  <si>
    <t xml:space="preserve"> Мероприятие 1.1.9. Организация деятельности по обращению с животными без владельцев</t>
  </si>
  <si>
    <t>1.8.</t>
  </si>
  <si>
    <t xml:space="preserve">1.3. </t>
  </si>
  <si>
    <t>Мероприятие 1.1.1. Ремонт дворовых территорий многоквартирных домов, проездов к дворовым территориям многоквартирных домов</t>
  </si>
  <si>
    <t>Мероприятие 2.1.2. Обустройство территории МОГО «Ухта» элементами благоустройства</t>
  </si>
  <si>
    <t xml:space="preserve">Мероприятие 2.1.1. Проведение капитального ремонта (ремонта) дворовых и общественных территорий </t>
  </si>
  <si>
    <t>Наименование основного мероприятия, мероприятия, контрольного события муниципальной программы</t>
  </si>
  <si>
    <t>Основное мероприятие 1.1. Содержание и ремонт объектов благоустройства на  территории МОГО «Ухта»</t>
  </si>
  <si>
    <t>Мероприятие 1.1.6. Принудительная эвакуация длительно хранящегося, брошенного и разукомплектованного автотранспорта или автотранспорта, эвакуированного из мест несанкционированной стоянки и вывоз незаконно установленных балков и нестационарных торговых объектов с территории МОГО «Ухта»</t>
  </si>
  <si>
    <t>7230000.21</t>
  </si>
  <si>
    <t>Основное мероприятие 2.2. Реализация мероприятий в сфере благоустройства в рамках проекта «Народный бюджет»</t>
  </si>
  <si>
    <t>2.2. Реализация мероприятий в сфере благоустройства в рамках проекта «Народный бюджет»</t>
  </si>
  <si>
    <t xml:space="preserve">844 278,00 руб. - перераспределение в связи с уведомлением от 28.12.2020 №02/15. 93 810,00 руб. - перераспределение на основании постановления администрации МОГО «Ухта» </t>
  </si>
  <si>
    <t>Перераспределение остатков средств бюджета МОГО «Ухта», образовавшихся на 01.01.2021г.  за счет неиспользованных в 2020 году межбюджетных трансфертов. Перераспределение на мероприятие 2.1.1.</t>
  </si>
  <si>
    <t xml:space="preserve">Перераспределение остатков средств бюджета МОГО «Ухта», образовавшихся на 01.01.2021г.  за счет неиспользованных в 2020 году межбюджетных трансфертов. </t>
  </si>
  <si>
    <t xml:space="preserve"> Мониторинг реализации муниципальной программы МОГО «Ухта» «Формирование современной городской среды» по состоянию на 01.04.2021 года
</t>
  </si>
  <si>
    <t>Примечание</t>
  </si>
  <si>
    <t>план</t>
  </si>
  <si>
    <t>факт</t>
  </si>
  <si>
    <t>км</t>
  </si>
  <si>
    <t xml:space="preserve">Значения целевых индикаторов (показателей) муниципальной программы 
</t>
  </si>
  <si>
    <t>Общая протяженность освещенных частей улиц, проездов, набережных</t>
  </si>
  <si>
    <t>Гитченко Е.В.</t>
  </si>
  <si>
    <t>(8216)76-36-51</t>
  </si>
  <si>
    <t>Задача 3. Управление реализацией проектов благоустройства</t>
  </si>
  <si>
    <t>Количество отловленных животных без владельцев</t>
  </si>
  <si>
    <t>МУ «Управление жилищно-коммунального хозяйства»</t>
  </si>
  <si>
    <t>Количество реализованных проектов по благоустройству территорий в рамках муниципальной программы (нарастающим итогом)</t>
  </si>
  <si>
    <t>Задача 1. Обеспечение надлежащего состояния территорий муниципального образования</t>
  </si>
  <si>
    <t>Доля реализованных проектов по благоустройству территорий в общем количестве проектов по благоустройству территорий, подлежащих к реализации в отчетном году</t>
  </si>
  <si>
    <t>Количество земельных участков, поставленных на государственный кадастровый учет</t>
  </si>
  <si>
    <t>Доля площади территорий общего пользования муниципального округа «Ухта», в отношении которой заключены муниципальные контракты (договоры) по ее содержанию, в общей площади территорий общего пользования муниципального округа «Ухта», подлежащей содержанию</t>
  </si>
  <si>
    <t>Количество реализованных мероприятий по благоустройству территории муниципального образования в рамках регионального проекта «Формирование современной городской среды»</t>
  </si>
  <si>
    <t>Количество благоустроенных общественных территорий в рамках регионального проекта «Формирование современной городской среды»</t>
  </si>
  <si>
    <t>УАГЗ</t>
  </si>
  <si>
    <t>Общая площадь территорий, на которых реализованы мероприятия по созданию привлекательной среды муниципального округа</t>
  </si>
  <si>
    <t>Работы продолжатся в третьем квартале.</t>
  </si>
  <si>
    <t>Работы по благоустройству продолжатся в 3 квартале</t>
  </si>
  <si>
    <t>В рамках заключенных контрактов отловлено 124 животных без владельца. Отлов продолжится в 3 и 4 кварталах</t>
  </si>
  <si>
    <t>Количество информационных материалов в сфере благоустройства, размещенных на официальном сайте МУ «УЖКХ» и на официальной странице МУ  «УЖКХ» в социальной сети Вконтакте</t>
  </si>
  <si>
    <t>8</t>
  </si>
  <si>
    <t>5</t>
  </si>
  <si>
    <t>6</t>
  </si>
  <si>
    <t>7</t>
  </si>
  <si>
    <t>Заключены контракты с подрядными организациями по благоустройству территорий. Работы продолжатся в 3 квартале.</t>
  </si>
  <si>
    <t>Во втором квартале заключены муниципальные контракты с подрядными организациями. Работы по благоустройству будут продолжаться в 3 квартале</t>
  </si>
  <si>
    <t>Размещение информационных материалов продолжится в 3 и 4 кварталах.</t>
  </si>
  <si>
    <t>Значение целевого индикатора по факту имеет годовой показатель 
и орпделяется по итогу текущего года</t>
  </si>
  <si>
    <t>Мониторинг реализации муниципальной программы «Формирование современной городской среды» по состоянию на 01.07.2025 года</t>
  </si>
</sst>
</file>

<file path=xl/styles.xml><?xml version="1.0" encoding="utf-8"?>
<styleSheet xmlns="http://schemas.openxmlformats.org/spreadsheetml/2006/main">
  <numFmts count="4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0.000000000000000%"/>
    <numFmt numFmtId="167" formatCode="0.0"/>
  </numFmts>
  <fonts count="2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i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3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8" fillId="0" borderId="0"/>
  </cellStyleXfs>
  <cellXfs count="331">
    <xf numFmtId="0" fontId="0" fillId="0" borderId="0" xfId="0"/>
    <xf numFmtId="0" fontId="3" fillId="0" borderId="0" xfId="2" applyFont="1" applyFill="1" applyAlignment="1">
      <alignment wrapText="1"/>
    </xf>
    <xf numFmtId="0" fontId="4" fillId="0" borderId="0" xfId="2" applyFont="1" applyFill="1" applyAlignment="1">
      <alignment wrapText="1"/>
    </xf>
    <xf numFmtId="0" fontId="1" fillId="0" borderId="0" xfId="2" applyFont="1" applyFill="1" applyAlignment="1">
      <alignment wrapText="1"/>
    </xf>
    <xf numFmtId="0" fontId="1" fillId="0" borderId="0" xfId="2" applyFont="1" applyFill="1"/>
    <xf numFmtId="0" fontId="4" fillId="0" borderId="0" xfId="2" applyFont="1" applyFill="1" applyAlignment="1">
      <alignment horizontal="left" vertical="center" wrapText="1"/>
    </xf>
    <xf numFmtId="0" fontId="1" fillId="0" borderId="0" xfId="2" applyFont="1" applyFill="1" applyBorder="1"/>
    <xf numFmtId="0" fontId="4" fillId="0" borderId="0" xfId="2" applyFont="1" applyFill="1"/>
    <xf numFmtId="1" fontId="4" fillId="0" borderId="0" xfId="2" applyNumberFormat="1" applyFont="1" applyFill="1"/>
    <xf numFmtId="4" fontId="1" fillId="0" borderId="0" xfId="2" applyNumberFormat="1" applyFont="1" applyFill="1" applyBorder="1" applyAlignment="1">
      <alignment horizontal="center" vertical="center" wrapText="1"/>
    </xf>
    <xf numFmtId="4" fontId="4" fillId="0" borderId="1" xfId="2" applyNumberFormat="1" applyFont="1" applyFill="1" applyBorder="1" applyAlignment="1">
      <alignment horizontal="center" vertical="center" wrapText="1"/>
    </xf>
    <xf numFmtId="0" fontId="4" fillId="0" borderId="0" xfId="2" applyNumberFormat="1" applyFont="1" applyFill="1" applyAlignment="1">
      <alignment horizontal="left" vertical="center"/>
    </xf>
    <xf numFmtId="0" fontId="4" fillId="0" borderId="0" xfId="2" applyFont="1" applyFill="1" applyBorder="1" applyAlignment="1">
      <alignment vertical="center" wrapText="1"/>
    </xf>
    <xf numFmtId="49" fontId="4" fillId="0" borderId="0" xfId="2" applyNumberFormat="1" applyFont="1" applyFill="1" applyBorder="1" applyAlignment="1">
      <alignment horizontal="center" vertical="center" wrapText="1"/>
    </xf>
    <xf numFmtId="3" fontId="4" fillId="0" borderId="0" xfId="2" applyNumberFormat="1" applyFont="1" applyFill="1" applyBorder="1" applyAlignment="1">
      <alignment vertical="center" wrapText="1"/>
    </xf>
    <xf numFmtId="0" fontId="4" fillId="0" borderId="0" xfId="2" applyNumberFormat="1" applyFont="1" applyFill="1" applyBorder="1" applyAlignment="1">
      <alignment horizontal="left" vertical="center"/>
    </xf>
    <xf numFmtId="4" fontId="4" fillId="0" borderId="0" xfId="2" applyNumberFormat="1" applyFont="1" applyFill="1" applyBorder="1" applyAlignment="1">
      <alignment vertical="center" wrapText="1"/>
    </xf>
    <xf numFmtId="0" fontId="6" fillId="0" borderId="0" xfId="2" applyFont="1" applyFill="1" applyBorder="1" applyAlignment="1">
      <alignment vertical="center" wrapText="1"/>
    </xf>
    <xf numFmtId="0" fontId="6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4" fillId="0" borderId="0" xfId="2" applyFont="1" applyFill="1" applyBorder="1" applyAlignment="1">
      <alignment horizontal="center"/>
    </xf>
    <xf numFmtId="0" fontId="3" fillId="0" borderId="0" xfId="2" applyFont="1" applyFill="1" applyBorder="1" applyAlignment="1">
      <alignment horizontal="left" wrapText="1"/>
    </xf>
    <xf numFmtId="0" fontId="3" fillId="0" borderId="0" xfId="2" applyFont="1" applyFill="1" applyBorder="1" applyAlignment="1">
      <alignment horizontal="center" wrapText="1"/>
    </xf>
    <xf numFmtId="49" fontId="4" fillId="0" borderId="0" xfId="2" applyNumberFormat="1" applyFont="1" applyFill="1" applyBorder="1" applyAlignment="1">
      <alignment horizontal="left" vertical="center" wrapText="1"/>
    </xf>
    <xf numFmtId="4" fontId="4" fillId="0" borderId="0" xfId="2" applyNumberFormat="1" applyFont="1" applyFill="1" applyBorder="1" applyAlignment="1">
      <alignment horizontal="center" vertical="center"/>
    </xf>
    <xf numFmtId="0" fontId="7" fillId="0" borderId="0" xfId="2" applyFont="1" applyFill="1" applyBorder="1" applyAlignment="1">
      <alignment vertical="center" wrapText="1"/>
    </xf>
    <xf numFmtId="0" fontId="7" fillId="0" borderId="0" xfId="2" applyFont="1" applyFill="1" applyBorder="1" applyAlignment="1">
      <alignment horizontal="center" vertical="center" wrapText="1"/>
    </xf>
    <xf numFmtId="4" fontId="4" fillId="0" borderId="0" xfId="2" applyNumberFormat="1" applyFont="1" applyFill="1" applyBorder="1" applyAlignment="1">
      <alignment horizontal="center"/>
    </xf>
    <xf numFmtId="0" fontId="4" fillId="0" borderId="0" xfId="2" applyFont="1" applyFill="1" applyBorder="1" applyAlignment="1">
      <alignment horizontal="left" vertical="top" wrapText="1"/>
    </xf>
    <xf numFmtId="0" fontId="4" fillId="0" borderId="0" xfId="2" applyFont="1" applyFill="1" applyBorder="1" applyAlignment="1">
      <alignment horizontal="center" vertical="top" wrapText="1"/>
    </xf>
    <xf numFmtId="0" fontId="4" fillId="0" borderId="0" xfId="2" applyFont="1" applyFill="1" applyBorder="1" applyAlignment="1">
      <alignment wrapText="1"/>
    </xf>
    <xf numFmtId="0" fontId="3" fillId="0" borderId="0" xfId="2" applyFont="1" applyFill="1" applyBorder="1" applyAlignment="1">
      <alignment horizontal="left" vertical="center" wrapText="1"/>
    </xf>
    <xf numFmtId="0" fontId="3" fillId="0" borderId="0" xfId="2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wrapText="1"/>
    </xf>
    <xf numFmtId="0" fontId="7" fillId="0" borderId="0" xfId="2" applyFont="1" applyFill="1" applyBorder="1" applyAlignment="1">
      <alignment horizontal="left" wrapText="1"/>
    </xf>
    <xf numFmtId="0" fontId="7" fillId="0" borderId="0" xfId="2" applyFont="1" applyFill="1" applyBorder="1" applyAlignment="1">
      <alignment horizontal="center" wrapText="1"/>
    </xf>
    <xf numFmtId="0" fontId="6" fillId="0" borderId="0" xfId="2" applyFont="1" applyFill="1" applyBorder="1" applyAlignment="1">
      <alignment horizontal="left" wrapText="1"/>
    </xf>
    <xf numFmtId="0" fontId="6" fillId="0" borderId="0" xfId="2" applyFont="1" applyFill="1" applyBorder="1" applyAlignment="1">
      <alignment horizontal="center" wrapText="1"/>
    </xf>
    <xf numFmtId="0" fontId="8" fillId="0" borderId="0" xfId="2" applyFont="1" applyFill="1" applyBorder="1" applyAlignment="1">
      <alignment horizontal="left" wrapText="1"/>
    </xf>
    <xf numFmtId="0" fontId="8" fillId="0" borderId="0" xfId="2" applyFont="1" applyFill="1" applyBorder="1" applyAlignment="1">
      <alignment horizontal="center" wrapText="1"/>
    </xf>
    <xf numFmtId="0" fontId="8" fillId="0" borderId="0" xfId="2" applyFont="1" applyFill="1" applyBorder="1" applyAlignment="1">
      <alignment wrapText="1"/>
    </xf>
    <xf numFmtId="0" fontId="8" fillId="0" borderId="0" xfId="2" applyFont="1" applyFill="1" applyBorder="1" applyAlignment="1">
      <alignment horizontal="left" vertical="center" wrapText="1"/>
    </xf>
    <xf numFmtId="0" fontId="8" fillId="0" borderId="0" xfId="2" applyFont="1" applyFill="1" applyBorder="1" applyAlignment="1">
      <alignment horizontal="center" vertical="center" wrapText="1"/>
    </xf>
    <xf numFmtId="4" fontId="5" fillId="0" borderId="0" xfId="2" applyNumberFormat="1" applyFont="1" applyFill="1" applyBorder="1" applyAlignment="1">
      <alignment horizontal="center"/>
    </xf>
    <xf numFmtId="0" fontId="1" fillId="0" borderId="0" xfId="2" applyFont="1" applyFill="1" applyBorder="1" applyAlignment="1">
      <alignment horizontal="left" vertical="center" wrapText="1"/>
    </xf>
    <xf numFmtId="0" fontId="1" fillId="0" borderId="0" xfId="2" applyFont="1" applyFill="1" applyBorder="1" applyAlignment="1">
      <alignment horizontal="center" vertical="center" wrapText="1"/>
    </xf>
    <xf numFmtId="4" fontId="5" fillId="0" borderId="0" xfId="2" applyNumberFormat="1" applyFont="1" applyFill="1" applyBorder="1" applyAlignment="1">
      <alignment horizontal="center" vertical="center" wrapText="1"/>
    </xf>
    <xf numFmtId="4" fontId="5" fillId="0" borderId="0" xfId="2" applyNumberFormat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horizontal="center" vertical="center"/>
    </xf>
    <xf numFmtId="0" fontId="1" fillId="0" borderId="0" xfId="2" applyFont="1" applyFill="1" applyBorder="1" applyAlignment="1">
      <alignment wrapText="1"/>
    </xf>
    <xf numFmtId="0" fontId="1" fillId="0" borderId="0" xfId="2" applyFont="1" applyFill="1" applyBorder="1" applyAlignment="1">
      <alignment horizontal="center" wrapText="1"/>
    </xf>
    <xf numFmtId="0" fontId="1" fillId="0" borderId="0" xfId="2" applyFont="1" applyFill="1" applyBorder="1" applyAlignment="1">
      <alignment vertical="center" wrapText="1"/>
    </xf>
    <xf numFmtId="4" fontId="1" fillId="0" borderId="0" xfId="2" applyNumberFormat="1" applyFont="1" applyFill="1" applyBorder="1" applyAlignment="1">
      <alignment horizontal="center" vertical="center"/>
    </xf>
    <xf numFmtId="0" fontId="1" fillId="0" borderId="0" xfId="2" applyFont="1" applyFill="1" applyAlignment="1">
      <alignment horizontal="center" wrapText="1"/>
    </xf>
    <xf numFmtId="0" fontId="6" fillId="0" borderId="0" xfId="2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horizontal="left"/>
    </xf>
    <xf numFmtId="0" fontId="7" fillId="0" borderId="0" xfId="2" applyFont="1" applyFill="1" applyBorder="1" applyAlignment="1">
      <alignment horizontal="left" vertical="center" wrapText="1"/>
    </xf>
    <xf numFmtId="0" fontId="1" fillId="0" borderId="0" xfId="2" applyFont="1" applyFill="1" applyBorder="1" applyAlignment="1">
      <alignment horizontal="left" wrapText="1"/>
    </xf>
    <xf numFmtId="0" fontId="1" fillId="0" borderId="0" xfId="2" applyFont="1" applyFill="1" applyAlignment="1">
      <alignment horizontal="left" wrapText="1"/>
    </xf>
    <xf numFmtId="0" fontId="4" fillId="0" borderId="0" xfId="2" applyFont="1" applyFill="1" applyBorder="1" applyAlignment="1">
      <alignment horizontal="center" wrapText="1"/>
    </xf>
    <xf numFmtId="0" fontId="3" fillId="0" borderId="0" xfId="2" applyFont="1" applyFill="1" applyAlignment="1">
      <alignment horizontal="left" wrapText="1"/>
    </xf>
    <xf numFmtId="0" fontId="7" fillId="0" borderId="0" xfId="2" applyFont="1" applyFill="1" applyBorder="1" applyAlignment="1">
      <alignment wrapText="1"/>
    </xf>
    <xf numFmtId="0" fontId="1" fillId="0" borderId="1" xfId="0" applyFont="1" applyFill="1" applyBorder="1" applyAlignment="1">
      <alignment horizontal="left" vertical="center" wrapText="1"/>
    </xf>
    <xf numFmtId="4" fontId="0" fillId="0" borderId="0" xfId="0" applyNumberFormat="1"/>
    <xf numFmtId="0" fontId="0" fillId="0" borderId="0" xfId="0"/>
    <xf numFmtId="4" fontId="1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14" fontId="4" fillId="0" borderId="1" xfId="2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distributed" wrapText="1"/>
    </xf>
    <xf numFmtId="4" fontId="1" fillId="0" borderId="0" xfId="2" applyNumberFormat="1" applyFont="1" applyFill="1" applyAlignment="1">
      <alignment wrapText="1"/>
    </xf>
    <xf numFmtId="0" fontId="12" fillId="0" borderId="0" xfId="2" applyFont="1" applyFill="1"/>
    <xf numFmtId="0" fontId="4" fillId="0" borderId="0" xfId="2" applyFont="1" applyFill="1" applyBorder="1" applyAlignment="1">
      <alignment horizontal="left" wrapText="1"/>
    </xf>
    <xf numFmtId="0" fontId="4" fillId="0" borderId="0" xfId="2" applyFont="1" applyFill="1" applyAlignment="1">
      <alignment horizontal="left" vertical="center"/>
    </xf>
    <xf numFmtId="0" fontId="3" fillId="0" borderId="0" xfId="2" applyFont="1" applyFill="1" applyAlignment="1">
      <alignment horizontal="left" vertical="center" wrapText="1"/>
    </xf>
    <xf numFmtId="0" fontId="10" fillId="0" borderId="0" xfId="0" applyFont="1" applyFill="1"/>
    <xf numFmtId="3" fontId="4" fillId="0" borderId="1" xfId="2" applyNumberFormat="1" applyFont="1" applyFill="1" applyBorder="1" applyAlignment="1">
      <alignment horizontal="center" vertical="center"/>
    </xf>
    <xf numFmtId="1" fontId="4" fillId="0" borderId="1" xfId="2" applyNumberFormat="1" applyFont="1" applyFill="1" applyBorder="1" applyAlignment="1">
      <alignment horizontal="center"/>
    </xf>
    <xf numFmtId="14" fontId="14" fillId="0" borderId="1" xfId="2" applyNumberFormat="1" applyFont="1" applyFill="1" applyBorder="1" applyAlignment="1">
      <alignment horizontal="center" vertical="center" wrapText="1"/>
    </xf>
    <xf numFmtId="4" fontId="14" fillId="0" borderId="1" xfId="2" applyNumberFormat="1" applyFont="1" applyFill="1" applyBorder="1" applyAlignment="1">
      <alignment horizontal="center" vertical="center" wrapText="1"/>
    </xf>
    <xf numFmtId="0" fontId="14" fillId="0" borderId="0" xfId="2" applyFont="1" applyFill="1"/>
    <xf numFmtId="49" fontId="14" fillId="0" borderId="1" xfId="2" applyNumberFormat="1" applyFont="1" applyFill="1" applyBorder="1" applyAlignment="1">
      <alignment vertical="center" wrapText="1"/>
    </xf>
    <xf numFmtId="49" fontId="14" fillId="0" borderId="1" xfId="2" applyNumberFormat="1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 wrapText="1"/>
    </xf>
    <xf numFmtId="0" fontId="1" fillId="0" borderId="0" xfId="2" applyFont="1" applyFill="1" applyAlignment="1">
      <alignment horizontal="center" vertical="center"/>
    </xf>
    <xf numFmtId="1" fontId="4" fillId="0" borderId="1" xfId="2" applyNumberFormat="1" applyFont="1" applyFill="1" applyBorder="1" applyAlignment="1">
      <alignment horizontal="center" vertical="center"/>
    </xf>
    <xf numFmtId="0" fontId="14" fillId="0" borderId="1" xfId="2" applyFont="1" applyFill="1" applyBorder="1" applyAlignment="1">
      <alignment horizontal="center" vertical="center"/>
    </xf>
    <xf numFmtId="4" fontId="4" fillId="0" borderId="0" xfId="2" applyNumberFormat="1" applyFont="1" applyFill="1" applyBorder="1" applyAlignment="1">
      <alignment horizontal="left" wrapText="1"/>
    </xf>
    <xf numFmtId="4" fontId="4" fillId="0" borderId="0" xfId="2" applyNumberFormat="1" applyFont="1" applyFill="1" applyBorder="1" applyAlignment="1">
      <alignment horizontal="center" wrapText="1"/>
    </xf>
    <xf numFmtId="4" fontId="4" fillId="0" borderId="0" xfId="2" applyNumberFormat="1" applyFont="1" applyFill="1" applyBorder="1" applyAlignment="1">
      <alignment horizontal="left"/>
    </xf>
    <xf numFmtId="166" fontId="4" fillId="0" borderId="0" xfId="4" applyNumberFormat="1" applyFont="1" applyFill="1" applyBorder="1" applyAlignment="1">
      <alignment horizontal="left" vertical="center" wrapText="1"/>
    </xf>
    <xf numFmtId="166" fontId="4" fillId="0" borderId="0" xfId="2" applyNumberFormat="1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center" vertical="center"/>
    </xf>
    <xf numFmtId="0" fontId="3" fillId="0" borderId="0" xfId="2" applyFont="1" applyFill="1"/>
    <xf numFmtId="4" fontId="11" fillId="0" borderId="1" xfId="2" applyNumberFormat="1" applyFont="1" applyFill="1" applyBorder="1" applyAlignment="1">
      <alignment horizontal="center" vertical="center" wrapText="1"/>
    </xf>
    <xf numFmtId="4" fontId="3" fillId="0" borderId="1" xfId="2" applyNumberFormat="1" applyFont="1" applyFill="1" applyBorder="1" applyAlignment="1">
      <alignment horizontal="center" vertical="center" wrapText="1"/>
    </xf>
    <xf numFmtId="49" fontId="3" fillId="0" borderId="1" xfId="2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/>
    </xf>
    <xf numFmtId="0" fontId="17" fillId="0" borderId="0" xfId="0" applyFont="1" applyFill="1"/>
    <xf numFmtId="0" fontId="16" fillId="0" borderId="0" xfId="0" applyFont="1" applyFill="1" applyAlignment="1">
      <alignment horizontal="center"/>
    </xf>
    <xf numFmtId="4" fontId="17" fillId="0" borderId="0" xfId="0" applyNumberFormat="1" applyFont="1" applyFill="1"/>
    <xf numFmtId="0" fontId="10" fillId="0" borderId="8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 wrapText="1"/>
    </xf>
    <xf numFmtId="49" fontId="4" fillId="0" borderId="1" xfId="2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right" vertical="center" wrapText="1"/>
    </xf>
    <xf numFmtId="0" fontId="16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center" vertical="center"/>
    </xf>
    <xf numFmtId="0" fontId="10" fillId="0" borderId="1" xfId="0" applyFont="1" applyBorder="1"/>
    <xf numFmtId="4" fontId="10" fillId="0" borderId="1" xfId="0" applyNumberFormat="1" applyFont="1" applyBorder="1"/>
    <xf numFmtId="4" fontId="10" fillId="0" borderId="1" xfId="0" applyNumberFormat="1" applyFont="1" applyFill="1" applyBorder="1"/>
    <xf numFmtId="2" fontId="4" fillId="0" borderId="1" xfId="2" applyNumberFormat="1" applyFont="1" applyFill="1" applyBorder="1" applyAlignment="1">
      <alignment horizontal="left" vertical="center" wrapText="1"/>
    </xf>
    <xf numFmtId="49" fontId="4" fillId="0" borderId="1" xfId="2" applyNumberFormat="1" applyFont="1" applyFill="1" applyBorder="1" applyAlignment="1">
      <alignment horizontal="left" vertical="center" wrapText="1"/>
    </xf>
    <xf numFmtId="2" fontId="4" fillId="0" borderId="1" xfId="2" applyNumberFormat="1" applyFont="1" applyFill="1" applyBorder="1" applyAlignment="1">
      <alignment horizontal="center" vertical="center" wrapText="1"/>
    </xf>
    <xf numFmtId="49" fontId="4" fillId="0" borderId="1" xfId="4" applyNumberFormat="1" applyFont="1" applyFill="1" applyBorder="1" applyAlignment="1">
      <alignment horizontal="center" vertical="center"/>
    </xf>
    <xf numFmtId="4" fontId="4" fillId="2" borderId="1" xfId="2" applyNumberFormat="1" applyFont="1" applyFill="1" applyBorder="1" applyAlignment="1">
      <alignment horizontal="center" vertical="center" wrapText="1"/>
    </xf>
    <xf numFmtId="9" fontId="4" fillId="0" borderId="1" xfId="4" applyFont="1" applyFill="1" applyBorder="1" applyAlignment="1">
      <alignment horizontal="left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left" vertical="center" wrapText="1"/>
    </xf>
    <xf numFmtId="3" fontId="4" fillId="0" borderId="0" xfId="2" applyNumberFormat="1" applyFont="1" applyFill="1" applyBorder="1" applyAlignment="1">
      <alignment horizontal="left" vertical="center" wrapText="1"/>
    </xf>
    <xf numFmtId="3" fontId="4" fillId="0" borderId="0" xfId="2" applyNumberFormat="1" applyFont="1" applyFill="1" applyBorder="1" applyAlignment="1">
      <alignment horizontal="center" vertical="center" wrapText="1"/>
    </xf>
    <xf numFmtId="4" fontId="4" fillId="0" borderId="0" xfId="2" applyNumberFormat="1" applyFont="1" applyFill="1" applyBorder="1" applyAlignment="1">
      <alignment horizontal="center" vertical="center" wrapText="1"/>
    </xf>
    <xf numFmtId="0" fontId="4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 wrapText="1"/>
    </xf>
    <xf numFmtId="0" fontId="3" fillId="0" borderId="0" xfId="2" applyFont="1" applyFill="1" applyBorder="1" applyAlignment="1">
      <alignment horizontal="right" vertical="center" wrapText="1"/>
    </xf>
    <xf numFmtId="0" fontId="4" fillId="0" borderId="1" xfId="2" applyNumberFormat="1" applyFont="1" applyFill="1" applyBorder="1" applyAlignment="1">
      <alignment horizontal="center" vertical="center"/>
    </xf>
    <xf numFmtId="0" fontId="4" fillId="0" borderId="1" xfId="2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14" fontId="1" fillId="0" borderId="5" xfId="0" applyNumberFormat="1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/>
    </xf>
    <xf numFmtId="49" fontId="4" fillId="0" borderId="1" xfId="2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" fontId="4" fillId="0" borderId="1" xfId="2" applyNumberFormat="1" applyFont="1" applyFill="1" applyBorder="1" applyAlignment="1">
      <alignment horizontal="center" vertical="center"/>
    </xf>
    <xf numFmtId="0" fontId="4" fillId="0" borderId="1" xfId="2" applyFont="1" applyFill="1" applyBorder="1"/>
    <xf numFmtId="0" fontId="3" fillId="0" borderId="1" xfId="2" applyFont="1" applyFill="1" applyBorder="1"/>
    <xf numFmtId="0" fontId="12" fillId="0" borderId="1" xfId="2" applyFont="1" applyFill="1" applyBorder="1"/>
    <xf numFmtId="0" fontId="4" fillId="0" borderId="5" xfId="2" applyFont="1" applyFill="1" applyBorder="1" applyAlignment="1">
      <alignment horizontal="center" vertical="center" wrapText="1"/>
    </xf>
    <xf numFmtId="0" fontId="4" fillId="3" borderId="0" xfId="2" applyFont="1" applyFill="1"/>
    <xf numFmtId="0" fontId="14" fillId="3" borderId="0" xfId="2" applyFont="1" applyFill="1"/>
    <xf numFmtId="0" fontId="4" fillId="0" borderId="1" xfId="2" applyNumberFormat="1" applyFont="1" applyFill="1" applyBorder="1" applyAlignment="1">
      <alignment horizontal="left" vertical="top" wrapText="1"/>
    </xf>
    <xf numFmtId="0" fontId="12" fillId="3" borderId="0" xfId="2" applyFont="1" applyFill="1"/>
    <xf numFmtId="9" fontId="4" fillId="3" borderId="0" xfId="4" applyFont="1" applyFill="1"/>
    <xf numFmtId="4" fontId="1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4" fillId="0" borderId="1" xfId="2" applyNumberFormat="1" applyFont="1" applyFill="1" applyBorder="1" applyAlignment="1">
      <alignment horizontal="center" vertical="center" wrapText="1"/>
    </xf>
    <xf numFmtId="0" fontId="14" fillId="0" borderId="1" xfId="2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1" xfId="2" applyNumberFormat="1" applyFont="1" applyFill="1" applyBorder="1" applyAlignment="1">
      <alignment horizontal="left" vertical="center" wrapText="1"/>
    </xf>
    <xf numFmtId="0" fontId="4" fillId="0" borderId="1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4" fillId="4" borderId="1" xfId="2" applyNumberFormat="1" applyFont="1" applyFill="1" applyBorder="1" applyAlignment="1">
      <alignment horizontal="left" vertical="center" wrapText="1"/>
    </xf>
    <xf numFmtId="49" fontId="4" fillId="4" borderId="1" xfId="2" applyNumberFormat="1" applyFont="1" applyFill="1" applyBorder="1" applyAlignment="1">
      <alignment horizontal="center" vertical="center" wrapText="1"/>
    </xf>
    <xf numFmtId="14" fontId="4" fillId="4" borderId="1" xfId="2" applyNumberFormat="1" applyFont="1" applyFill="1" applyBorder="1" applyAlignment="1">
      <alignment horizontal="center" vertical="center" wrapText="1"/>
    </xf>
    <xf numFmtId="4" fontId="4" fillId="4" borderId="1" xfId="2" applyNumberFormat="1" applyFont="1" applyFill="1" applyBorder="1" applyAlignment="1">
      <alignment horizontal="center" vertical="center" wrapText="1"/>
    </xf>
    <xf numFmtId="2" fontId="4" fillId="4" borderId="0" xfId="2" applyNumberFormat="1" applyFont="1" applyFill="1"/>
    <xf numFmtId="4" fontId="4" fillId="4" borderId="0" xfId="2" applyNumberFormat="1" applyFont="1" applyFill="1"/>
    <xf numFmtId="0" fontId="4" fillId="4" borderId="0" xfId="2" applyFont="1" applyFill="1"/>
    <xf numFmtId="0" fontId="3" fillId="0" borderId="0" xfId="2" applyFont="1" applyFill="1" applyAlignment="1">
      <alignment horizontal="center" wrapText="1"/>
    </xf>
    <xf numFmtId="0" fontId="3" fillId="0" borderId="0" xfId="2" applyFont="1" applyFill="1" applyBorder="1" applyAlignment="1">
      <alignment horizontal="right" vertical="center" wrapText="1"/>
    </xf>
    <xf numFmtId="0" fontId="4" fillId="0" borderId="0" xfId="2" applyFont="1" applyFill="1" applyAlignment="1">
      <alignment horizontal="center" vertical="center"/>
    </xf>
    <xf numFmtId="0" fontId="4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/>
    </xf>
    <xf numFmtId="49" fontId="4" fillId="0" borderId="1" xfId="2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left" vertical="center" wrapText="1"/>
    </xf>
    <xf numFmtId="3" fontId="4" fillId="0" borderId="0" xfId="2" applyNumberFormat="1" applyFont="1" applyFill="1" applyBorder="1" applyAlignment="1">
      <alignment horizontal="left" vertical="center" wrapText="1"/>
    </xf>
    <xf numFmtId="3" fontId="4" fillId="0" borderId="0" xfId="2" applyNumberFormat="1" applyFont="1" applyFill="1" applyBorder="1" applyAlignment="1">
      <alignment horizontal="center" vertical="center" wrapText="1"/>
    </xf>
    <xf numFmtId="4" fontId="4" fillId="0" borderId="0" xfId="2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vertical="center"/>
    </xf>
    <xf numFmtId="4" fontId="19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/>
    </xf>
    <xf numFmtId="49" fontId="14" fillId="5" borderId="1" xfId="2" applyNumberFormat="1" applyFont="1" applyFill="1" applyBorder="1" applyAlignment="1">
      <alignment vertical="center" wrapText="1"/>
    </xf>
    <xf numFmtId="49" fontId="5" fillId="0" borderId="1" xfId="2" applyNumberFormat="1" applyFont="1" applyFill="1" applyBorder="1" applyAlignment="1">
      <alignment horizontal="left" vertical="center" wrapText="1"/>
    </xf>
    <xf numFmtId="14" fontId="5" fillId="0" borderId="1" xfId="2" applyNumberFormat="1" applyFont="1" applyFill="1" applyBorder="1" applyAlignment="1">
      <alignment horizontal="left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23" fillId="0" borderId="0" xfId="0" applyFont="1" applyFill="1" applyAlignment="1">
      <alignment horizontal="center" vertical="center" wrapText="1"/>
    </xf>
    <xf numFmtId="0" fontId="24" fillId="0" borderId="0" xfId="0" applyFont="1" applyFill="1"/>
    <xf numFmtId="0" fontId="23" fillId="0" borderId="0" xfId="0" applyFont="1" applyFill="1" applyAlignment="1">
      <alignment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4" fontId="23" fillId="0" borderId="1" xfId="0" applyNumberFormat="1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23" fillId="0" borderId="1" xfId="0" applyNumberFormat="1" applyFont="1" applyFill="1" applyBorder="1" applyAlignment="1">
      <alignment horizontal="center" vertical="center" wrapText="1"/>
    </xf>
    <xf numFmtId="167" fontId="25" fillId="0" borderId="1" xfId="0" applyNumberFormat="1" applyFont="1" applyFill="1" applyBorder="1" applyAlignment="1">
      <alignment horizontal="center" vertical="center" wrapText="1"/>
    </xf>
    <xf numFmtId="1" fontId="2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left" vertical="center" wrapText="1"/>
    </xf>
    <xf numFmtId="3" fontId="4" fillId="0" borderId="0" xfId="2" applyNumberFormat="1" applyFont="1" applyFill="1" applyBorder="1" applyAlignment="1">
      <alignment horizontal="center" vertical="center" wrapText="1"/>
    </xf>
    <xf numFmtId="3" fontId="4" fillId="0" borderId="0" xfId="2" applyNumberFormat="1" applyFont="1" applyFill="1" applyBorder="1" applyAlignment="1">
      <alignment horizontal="left" vertical="center" wrapText="1"/>
    </xf>
    <xf numFmtId="4" fontId="4" fillId="0" borderId="0" xfId="2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/>
    </xf>
    <xf numFmtId="0" fontId="4" fillId="0" borderId="8" xfId="2" applyFont="1" applyFill="1" applyBorder="1" applyAlignment="1">
      <alignment horizontal="center" vertical="center"/>
    </xf>
    <xf numFmtId="0" fontId="4" fillId="0" borderId="10" xfId="2" applyFont="1" applyFill="1" applyBorder="1" applyAlignment="1">
      <alignment horizontal="center" vertical="center"/>
    </xf>
    <xf numFmtId="0" fontId="4" fillId="0" borderId="11" xfId="2" applyFont="1" applyFill="1" applyBorder="1" applyAlignment="1">
      <alignment horizontal="center" vertical="center"/>
    </xf>
    <xf numFmtId="49" fontId="3" fillId="0" borderId="2" xfId="2" applyNumberFormat="1" applyFont="1" applyFill="1" applyBorder="1" applyAlignment="1">
      <alignment horizontal="left" vertical="center" wrapText="1"/>
    </xf>
    <xf numFmtId="49" fontId="3" fillId="0" borderId="3" xfId="2" applyNumberFormat="1" applyFont="1" applyFill="1" applyBorder="1" applyAlignment="1">
      <alignment horizontal="left" vertical="center" wrapText="1"/>
    </xf>
    <xf numFmtId="49" fontId="3" fillId="0" borderId="4" xfId="2" applyNumberFormat="1" applyFont="1" applyFill="1" applyBorder="1" applyAlignment="1">
      <alignment horizontal="left" vertical="center" wrapText="1"/>
    </xf>
    <xf numFmtId="49" fontId="11" fillId="0" borderId="1" xfId="2" applyNumberFormat="1" applyFont="1" applyFill="1" applyBorder="1" applyAlignment="1">
      <alignment horizontal="right" vertical="center" wrapText="1"/>
    </xf>
    <xf numFmtId="0" fontId="4" fillId="0" borderId="1" xfId="2" applyFont="1" applyFill="1" applyBorder="1" applyAlignment="1">
      <alignment horizontal="center" vertical="center"/>
    </xf>
    <xf numFmtId="0" fontId="3" fillId="0" borderId="0" xfId="2" applyFont="1" applyFill="1" applyAlignment="1">
      <alignment horizontal="center" wrapText="1"/>
    </xf>
    <xf numFmtId="0" fontId="3" fillId="0" borderId="0" xfId="2" applyFont="1" applyFill="1" applyBorder="1" applyAlignment="1">
      <alignment horizontal="right" vertical="center"/>
    </xf>
    <xf numFmtId="0" fontId="3" fillId="0" borderId="0" xfId="2" applyFont="1" applyFill="1" applyBorder="1" applyAlignment="1">
      <alignment horizontal="right" vertical="center" wrapText="1"/>
    </xf>
    <xf numFmtId="0" fontId="3" fillId="0" borderId="0" xfId="2" applyFont="1" applyFill="1" applyBorder="1" applyAlignment="1">
      <alignment horizontal="right"/>
    </xf>
    <xf numFmtId="2" fontId="1" fillId="0" borderId="2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1" fontId="1" fillId="0" borderId="4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4" fontId="4" fillId="0" borderId="1" xfId="2" applyNumberFormat="1" applyFont="1" applyFill="1" applyBorder="1" applyAlignment="1">
      <alignment horizontal="center" vertical="center" wrapText="1"/>
    </xf>
    <xf numFmtId="4" fontId="14" fillId="0" borderId="1" xfId="2" applyNumberFormat="1" applyFont="1" applyFill="1" applyBorder="1" applyAlignment="1">
      <alignment horizontal="center" vertical="center" wrapText="1"/>
    </xf>
    <xf numFmtId="14" fontId="14" fillId="0" borderId="1" xfId="2" applyNumberFormat="1" applyFont="1" applyFill="1" applyBorder="1" applyAlignment="1">
      <alignment horizontal="center" vertical="center" wrapText="1"/>
    </xf>
    <xf numFmtId="49" fontId="4" fillId="0" borderId="5" xfId="2" applyNumberFormat="1" applyFont="1" applyFill="1" applyBorder="1" applyAlignment="1">
      <alignment horizontal="left" vertical="center" wrapText="1"/>
    </xf>
    <xf numFmtId="49" fontId="4" fillId="0" borderId="6" xfId="2" applyNumberFormat="1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center" vertical="center"/>
    </xf>
    <xf numFmtId="49" fontId="4" fillId="0" borderId="1" xfId="2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49" fontId="1" fillId="0" borderId="5" xfId="0" applyNumberFormat="1" applyFont="1" applyFill="1" applyBorder="1" applyAlignment="1">
      <alignment horizontal="center" vertical="top"/>
    </xf>
    <xf numFmtId="49" fontId="1" fillId="0" borderId="7" xfId="0" applyNumberFormat="1" applyFont="1" applyFill="1" applyBorder="1" applyAlignment="1">
      <alignment horizontal="center" vertical="top"/>
    </xf>
    <xf numFmtId="49" fontId="1" fillId="0" borderId="6" xfId="0" applyNumberFormat="1" applyFont="1" applyFill="1" applyBorder="1" applyAlignment="1">
      <alignment horizontal="center" vertical="top"/>
    </xf>
    <xf numFmtId="0" fontId="1" fillId="0" borderId="5" xfId="0" applyNumberFormat="1" applyFont="1" applyFill="1" applyBorder="1" applyAlignment="1">
      <alignment horizontal="center" vertical="top" wrapText="1"/>
    </xf>
    <xf numFmtId="0" fontId="1" fillId="0" borderId="7" xfId="0" applyNumberFormat="1" applyFont="1" applyFill="1" applyBorder="1" applyAlignment="1">
      <alignment horizontal="center" vertical="top" wrapText="1"/>
    </xf>
    <xf numFmtId="0" fontId="1" fillId="0" borderId="6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top" wrapText="1"/>
    </xf>
    <xf numFmtId="49" fontId="1" fillId="0" borderId="7" xfId="0" applyNumberFormat="1" applyFont="1" applyFill="1" applyBorder="1" applyAlignment="1">
      <alignment horizontal="center" vertical="top" wrapText="1"/>
    </xf>
    <xf numFmtId="2" fontId="1" fillId="0" borderId="5" xfId="0" applyNumberFormat="1" applyFont="1" applyFill="1" applyBorder="1" applyAlignment="1">
      <alignment horizontal="center" vertical="top" wrapText="1"/>
    </xf>
    <xf numFmtId="2" fontId="1" fillId="0" borderId="7" xfId="0" applyNumberFormat="1" applyFont="1" applyFill="1" applyBorder="1" applyAlignment="1">
      <alignment horizontal="center" vertical="top" wrapText="1"/>
    </xf>
    <xf numFmtId="2" fontId="1" fillId="0" borderId="6" xfId="0" applyNumberFormat="1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vertical="center" wrapText="1"/>
    </xf>
  </cellXfs>
  <cellStyles count="6">
    <cellStyle name="Денежный 2" xfId="1"/>
    <cellStyle name="Обычный" xfId="0" builtinId="0"/>
    <cellStyle name="Обычный 2" xfId="2"/>
    <cellStyle name="Обычный 3" xfId="5"/>
    <cellStyle name="Процентный" xfId="4" builtinId="5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-0.249977111117893"/>
    <pageSetUpPr fitToPage="1"/>
  </sheetPr>
  <dimension ref="A1:T241"/>
  <sheetViews>
    <sheetView view="pageBreakPreview" topLeftCell="A31" zoomScale="50" zoomScaleNormal="70" zoomScaleSheetLayoutView="50" workbookViewId="0">
      <selection activeCell="B14" sqref="B14"/>
    </sheetView>
  </sheetViews>
  <sheetFormatPr defaultRowHeight="12.75"/>
  <cols>
    <col min="1" max="1" width="9.5703125" style="83" customWidth="1"/>
    <col min="2" max="2" width="63.85546875" style="58" customWidth="1"/>
    <col min="3" max="3" width="24.28515625" style="3" customWidth="1"/>
    <col min="4" max="4" width="18.140625" style="3" customWidth="1"/>
    <col min="5" max="5" width="17.7109375" style="3" customWidth="1"/>
    <col min="6" max="6" width="27" style="53" customWidth="1"/>
    <col min="7" max="7" width="24" style="6" customWidth="1"/>
    <col min="8" max="8" width="26.42578125" style="6" customWidth="1"/>
    <col min="9" max="10" width="25.85546875" style="6" customWidth="1"/>
    <col min="11" max="11" width="4.42578125" style="4" customWidth="1"/>
    <col min="12" max="12" width="4.28515625" style="4" customWidth="1"/>
    <col min="13" max="13" width="4.42578125" style="4" customWidth="1"/>
    <col min="14" max="14" width="4.5703125" style="4" customWidth="1"/>
    <col min="15" max="15" width="36.85546875" style="4" customWidth="1"/>
    <col min="16" max="16" width="19.42578125" style="4" customWidth="1"/>
    <col min="17" max="22" width="9.140625" style="4" customWidth="1"/>
    <col min="23" max="16384" width="9.140625" style="4"/>
  </cols>
  <sheetData>
    <row r="1" spans="1:16" ht="20.25">
      <c r="B1" s="60" t="s">
        <v>0</v>
      </c>
      <c r="C1" s="2"/>
      <c r="F1" s="3"/>
      <c r="G1" s="254" t="s">
        <v>1</v>
      </c>
      <c r="H1" s="254"/>
      <c r="I1" s="254"/>
      <c r="J1" s="254"/>
      <c r="K1" s="254"/>
      <c r="L1" s="254"/>
      <c r="M1" s="254"/>
      <c r="N1" s="254"/>
      <c r="O1" s="254"/>
      <c r="P1" s="254"/>
    </row>
    <row r="2" spans="1:16" ht="20.25" customHeight="1">
      <c r="B2" s="73" t="s">
        <v>23</v>
      </c>
      <c r="C2" s="5"/>
      <c r="F2" s="3"/>
      <c r="G2" s="255" t="s">
        <v>147</v>
      </c>
      <c r="H2" s="255"/>
      <c r="I2" s="255"/>
      <c r="J2" s="255"/>
      <c r="K2" s="255"/>
      <c r="L2" s="255"/>
      <c r="M2" s="255"/>
      <c r="N2" s="255"/>
      <c r="O2" s="255"/>
      <c r="P2" s="255"/>
    </row>
    <row r="3" spans="1:16" ht="20.25" customHeight="1">
      <c r="B3" s="73" t="s">
        <v>148</v>
      </c>
      <c r="C3" s="5"/>
      <c r="F3" s="69"/>
      <c r="G3" s="190"/>
      <c r="H3" s="190"/>
      <c r="I3" s="190"/>
      <c r="J3" s="190"/>
    </row>
    <row r="4" spans="1:16" ht="38.25" customHeight="1">
      <c r="B4" s="60" t="s">
        <v>28</v>
      </c>
      <c r="C4" s="5"/>
      <c r="F4" s="3"/>
      <c r="G4" s="256" t="s">
        <v>146</v>
      </c>
      <c r="H4" s="256"/>
      <c r="I4" s="256"/>
      <c r="J4" s="256"/>
      <c r="K4" s="256"/>
      <c r="L4" s="256"/>
      <c r="M4" s="256"/>
      <c r="N4" s="256"/>
      <c r="O4" s="256"/>
      <c r="P4" s="256"/>
    </row>
    <row r="5" spans="1:16" ht="26.25" customHeight="1">
      <c r="B5" s="60" t="s">
        <v>160</v>
      </c>
      <c r="C5" s="5"/>
      <c r="F5" s="3"/>
      <c r="G5" s="256" t="s">
        <v>161</v>
      </c>
      <c r="H5" s="256"/>
      <c r="I5" s="256"/>
      <c r="J5" s="256"/>
      <c r="K5" s="256"/>
      <c r="L5" s="256"/>
      <c r="M5" s="256"/>
      <c r="N5" s="256"/>
      <c r="O5" s="256"/>
      <c r="P5" s="256"/>
    </row>
    <row r="6" spans="1:16" ht="20.25">
      <c r="B6" s="60"/>
      <c r="C6" s="5"/>
      <c r="F6" s="3"/>
    </row>
    <row r="7" spans="1:16" ht="20.25">
      <c r="B7" s="253" t="s">
        <v>149</v>
      </c>
      <c r="C7" s="253"/>
      <c r="D7" s="253"/>
      <c r="E7" s="253"/>
      <c r="F7" s="253"/>
      <c r="G7" s="253"/>
      <c r="H7" s="253"/>
      <c r="I7" s="253"/>
      <c r="J7" s="253"/>
    </row>
    <row r="8" spans="1:16" ht="20.25">
      <c r="B8" s="253"/>
      <c r="C8" s="253"/>
      <c r="D8" s="253"/>
      <c r="E8" s="253"/>
      <c r="F8" s="253"/>
      <c r="G8" s="253"/>
      <c r="H8" s="253"/>
      <c r="I8" s="253"/>
      <c r="J8" s="253"/>
    </row>
    <row r="9" spans="1:16" s="7" customFormat="1" ht="42.75" customHeight="1">
      <c r="A9" s="252" t="s">
        <v>31</v>
      </c>
      <c r="B9" s="243" t="s">
        <v>240</v>
      </c>
      <c r="C9" s="243" t="s">
        <v>32</v>
      </c>
      <c r="D9" s="243" t="s">
        <v>33</v>
      </c>
      <c r="E9" s="243" t="s">
        <v>34</v>
      </c>
      <c r="F9" s="243" t="s">
        <v>35</v>
      </c>
      <c r="G9" s="243"/>
      <c r="H9" s="243"/>
      <c r="I9" s="243"/>
      <c r="J9" s="243"/>
      <c r="K9" s="243" t="s">
        <v>41</v>
      </c>
      <c r="L9" s="243"/>
      <c r="M9" s="243"/>
      <c r="N9" s="243"/>
      <c r="O9" s="244" t="s">
        <v>128</v>
      </c>
      <c r="P9" s="245"/>
    </row>
    <row r="10" spans="1:16" s="7" customFormat="1" ht="57" customHeight="1">
      <c r="A10" s="252"/>
      <c r="B10" s="243"/>
      <c r="C10" s="243"/>
      <c r="D10" s="243"/>
      <c r="E10" s="243"/>
      <c r="F10" s="243" t="s">
        <v>22</v>
      </c>
      <c r="G10" s="243" t="s">
        <v>36</v>
      </c>
      <c r="H10" s="243"/>
      <c r="I10" s="243"/>
      <c r="J10" s="243"/>
      <c r="K10" s="243"/>
      <c r="L10" s="243"/>
      <c r="M10" s="243"/>
      <c r="N10" s="243"/>
      <c r="O10" s="246"/>
      <c r="P10" s="247"/>
    </row>
    <row r="11" spans="1:16" s="7" customFormat="1" ht="66" customHeight="1">
      <c r="A11" s="252"/>
      <c r="B11" s="243"/>
      <c r="C11" s="243"/>
      <c r="D11" s="243"/>
      <c r="E11" s="243"/>
      <c r="F11" s="243"/>
      <c r="G11" s="192" t="s">
        <v>37</v>
      </c>
      <c r="H11" s="192" t="s">
        <v>38</v>
      </c>
      <c r="I11" s="192" t="s">
        <v>39</v>
      </c>
      <c r="J11" s="192" t="s">
        <v>40</v>
      </c>
      <c r="K11" s="192">
        <v>1</v>
      </c>
      <c r="L11" s="75">
        <v>2</v>
      </c>
      <c r="M11" s="193">
        <v>3</v>
      </c>
      <c r="N11" s="193">
        <v>4</v>
      </c>
      <c r="O11" s="161" t="s">
        <v>129</v>
      </c>
      <c r="P11" s="161" t="s">
        <v>130</v>
      </c>
    </row>
    <row r="12" spans="1:16" s="8" customFormat="1" ht="20.25" customHeight="1">
      <c r="A12" s="84">
        <v>1</v>
      </c>
      <c r="B12" s="76">
        <v>1</v>
      </c>
      <c r="C12" s="76">
        <v>2</v>
      </c>
      <c r="D12" s="76">
        <v>4</v>
      </c>
      <c r="E12" s="76">
        <v>5</v>
      </c>
      <c r="F12" s="76">
        <v>6</v>
      </c>
      <c r="G12" s="76">
        <v>7</v>
      </c>
      <c r="H12" s="76">
        <v>8</v>
      </c>
      <c r="I12" s="76">
        <v>9</v>
      </c>
      <c r="J12" s="76">
        <v>10</v>
      </c>
      <c r="K12" s="76">
        <v>11</v>
      </c>
      <c r="L12" s="76">
        <v>12</v>
      </c>
      <c r="M12" s="76">
        <v>13</v>
      </c>
      <c r="N12" s="76">
        <v>14</v>
      </c>
      <c r="O12" s="84">
        <v>15</v>
      </c>
      <c r="P12" s="84">
        <v>16</v>
      </c>
    </row>
    <row r="13" spans="1:16" s="92" customFormat="1" ht="27.75" customHeight="1">
      <c r="A13" s="91"/>
      <c r="B13" s="248" t="s">
        <v>106</v>
      </c>
      <c r="C13" s="249"/>
      <c r="D13" s="249"/>
      <c r="E13" s="249"/>
      <c r="F13" s="249"/>
      <c r="G13" s="249"/>
      <c r="H13" s="249"/>
      <c r="I13" s="249"/>
      <c r="J13" s="249"/>
      <c r="K13" s="249"/>
      <c r="L13" s="249"/>
      <c r="M13" s="249"/>
      <c r="N13" s="249"/>
      <c r="O13" s="249"/>
      <c r="P13" s="250"/>
    </row>
    <row r="14" spans="1:16" s="92" customFormat="1" ht="112.5" customHeight="1">
      <c r="A14" s="91" t="s">
        <v>48</v>
      </c>
      <c r="B14" s="103" t="s">
        <v>163</v>
      </c>
      <c r="C14" s="77" t="s">
        <v>117</v>
      </c>
      <c r="D14" s="194" t="s">
        <v>118</v>
      </c>
      <c r="E14" s="194" t="s">
        <v>119</v>
      </c>
      <c r="F14" s="78">
        <f>SUM(F15:F25)</f>
        <v>313626621</v>
      </c>
      <c r="G14" s="78">
        <f>SUM(G15:G24)</f>
        <v>0</v>
      </c>
      <c r="H14" s="78">
        <f>SUM(H15:H24)</f>
        <v>3504245</v>
      </c>
      <c r="I14" s="78">
        <f>SUM(I15:I25)</f>
        <v>310122376</v>
      </c>
      <c r="J14" s="78">
        <f>SUM(J15:J24)</f>
        <v>0</v>
      </c>
      <c r="K14" s="10" t="s">
        <v>3</v>
      </c>
      <c r="L14" s="10" t="s">
        <v>3</v>
      </c>
      <c r="M14" s="10" t="s">
        <v>3</v>
      </c>
      <c r="N14" s="10" t="s">
        <v>3</v>
      </c>
      <c r="O14" s="67" t="s">
        <v>187</v>
      </c>
      <c r="P14" s="171">
        <v>237.2</v>
      </c>
    </row>
    <row r="15" spans="1:16" s="7" customFormat="1" ht="91.5" customHeight="1">
      <c r="A15" s="193" t="s">
        <v>12</v>
      </c>
      <c r="B15" s="124" t="s">
        <v>164</v>
      </c>
      <c r="C15" s="192" t="s">
        <v>120</v>
      </c>
      <c r="D15" s="67">
        <v>44197</v>
      </c>
      <c r="E15" s="67">
        <v>44561</v>
      </c>
      <c r="F15" s="10">
        <f t="shared" ref="F15:F25" si="0">G15+H15+I15+J15</f>
        <v>11223830</v>
      </c>
      <c r="G15" s="10">
        <v>0</v>
      </c>
      <c r="H15" s="10">
        <v>0</v>
      </c>
      <c r="I15" s="10">
        <v>11223830</v>
      </c>
      <c r="J15" s="10">
        <v>0</v>
      </c>
      <c r="K15" s="10" t="s">
        <v>3</v>
      </c>
      <c r="L15" s="10" t="s">
        <v>3</v>
      </c>
      <c r="M15" s="10" t="s">
        <v>3</v>
      </c>
      <c r="N15" s="10" t="s">
        <v>3</v>
      </c>
      <c r="O15" s="77" t="s">
        <v>2</v>
      </c>
      <c r="P15" s="77" t="s">
        <v>2</v>
      </c>
    </row>
    <row r="16" spans="1:16" s="7" customFormat="1" ht="73.5" customHeight="1">
      <c r="A16" s="193" t="s">
        <v>59</v>
      </c>
      <c r="B16" s="124" t="s">
        <v>179</v>
      </c>
      <c r="C16" s="192" t="s">
        <v>120</v>
      </c>
      <c r="D16" s="67">
        <v>44197</v>
      </c>
      <c r="E16" s="67">
        <v>44561</v>
      </c>
      <c r="F16" s="10">
        <f t="shared" si="0"/>
        <v>150000</v>
      </c>
      <c r="G16" s="10">
        <v>0</v>
      </c>
      <c r="H16" s="10">
        <v>0</v>
      </c>
      <c r="I16" s="10">
        <v>150000</v>
      </c>
      <c r="J16" s="10">
        <v>0</v>
      </c>
      <c r="K16" s="10" t="s">
        <v>3</v>
      </c>
      <c r="L16" s="10" t="s">
        <v>3</v>
      </c>
      <c r="M16" s="10" t="s">
        <v>3</v>
      </c>
      <c r="N16" s="10" t="s">
        <v>3</v>
      </c>
      <c r="O16" s="77" t="s">
        <v>2</v>
      </c>
      <c r="P16" s="77" t="s">
        <v>2</v>
      </c>
    </row>
    <row r="17" spans="1:16" s="7" customFormat="1" ht="78" customHeight="1">
      <c r="A17" s="193" t="s">
        <v>122</v>
      </c>
      <c r="B17" s="124" t="s">
        <v>180</v>
      </c>
      <c r="C17" s="192" t="s">
        <v>120</v>
      </c>
      <c r="D17" s="67">
        <v>44197</v>
      </c>
      <c r="E17" s="67">
        <v>44561</v>
      </c>
      <c r="F17" s="10">
        <f t="shared" si="0"/>
        <v>20000000</v>
      </c>
      <c r="G17" s="10">
        <v>0</v>
      </c>
      <c r="H17" s="10">
        <v>0</v>
      </c>
      <c r="I17" s="127">
        <v>20000000</v>
      </c>
      <c r="J17" s="10">
        <v>0</v>
      </c>
      <c r="K17" s="10" t="s">
        <v>3</v>
      </c>
      <c r="L17" s="10" t="s">
        <v>3</v>
      </c>
      <c r="M17" s="10" t="s">
        <v>3</v>
      </c>
      <c r="N17" s="10" t="s">
        <v>3</v>
      </c>
      <c r="O17" s="77" t="s">
        <v>2</v>
      </c>
      <c r="P17" s="77" t="s">
        <v>2</v>
      </c>
    </row>
    <row r="18" spans="1:16" s="7" customFormat="1" ht="83.25" customHeight="1">
      <c r="A18" s="193" t="s">
        <v>123</v>
      </c>
      <c r="B18" s="124" t="s">
        <v>181</v>
      </c>
      <c r="C18" s="192" t="s">
        <v>120</v>
      </c>
      <c r="D18" s="67">
        <v>44197</v>
      </c>
      <c r="E18" s="67">
        <v>44561</v>
      </c>
      <c r="F18" s="10">
        <f t="shared" si="0"/>
        <v>254000000</v>
      </c>
      <c r="G18" s="10">
        <v>0</v>
      </c>
      <c r="H18" s="10">
        <v>0</v>
      </c>
      <c r="I18" s="127">
        <v>254000000</v>
      </c>
      <c r="J18" s="10">
        <v>0</v>
      </c>
      <c r="K18" s="10" t="s">
        <v>3</v>
      </c>
      <c r="L18" s="10" t="s">
        <v>3</v>
      </c>
      <c r="M18" s="10" t="s">
        <v>3</v>
      </c>
      <c r="N18" s="10" t="s">
        <v>3</v>
      </c>
      <c r="O18" s="77" t="s">
        <v>2</v>
      </c>
      <c r="P18" s="77" t="s">
        <v>2</v>
      </c>
    </row>
    <row r="19" spans="1:16" s="7" customFormat="1" ht="77.25" customHeight="1">
      <c r="A19" s="193" t="s">
        <v>124</v>
      </c>
      <c r="B19" s="124" t="s">
        <v>182</v>
      </c>
      <c r="C19" s="192" t="s">
        <v>120</v>
      </c>
      <c r="D19" s="67">
        <v>44197</v>
      </c>
      <c r="E19" s="67">
        <v>44561</v>
      </c>
      <c r="F19" s="10">
        <f t="shared" si="0"/>
        <v>4651698</v>
      </c>
      <c r="G19" s="10">
        <v>0</v>
      </c>
      <c r="H19" s="10">
        <v>0</v>
      </c>
      <c r="I19" s="127">
        <f>2051698+2600000</f>
        <v>4651698</v>
      </c>
      <c r="J19" s="10">
        <v>0</v>
      </c>
      <c r="K19" s="10" t="s">
        <v>3</v>
      </c>
      <c r="L19" s="10" t="s">
        <v>3</v>
      </c>
      <c r="M19" s="10" t="s">
        <v>3</v>
      </c>
      <c r="N19" s="10" t="s">
        <v>3</v>
      </c>
      <c r="O19" s="77" t="s">
        <v>2</v>
      </c>
      <c r="P19" s="77" t="s">
        <v>2</v>
      </c>
    </row>
    <row r="20" spans="1:16" s="7" customFormat="1" ht="155.25" customHeight="1">
      <c r="A20" s="193" t="s">
        <v>125</v>
      </c>
      <c r="B20" s="123" t="s">
        <v>183</v>
      </c>
      <c r="C20" s="192" t="s">
        <v>120</v>
      </c>
      <c r="D20" s="67">
        <v>44197</v>
      </c>
      <c r="E20" s="67">
        <v>44561</v>
      </c>
      <c r="F20" s="10">
        <f t="shared" si="0"/>
        <v>50000</v>
      </c>
      <c r="G20" s="10">
        <v>0</v>
      </c>
      <c r="H20" s="10">
        <v>0</v>
      </c>
      <c r="I20" s="127">
        <v>50000</v>
      </c>
      <c r="J20" s="10">
        <v>0</v>
      </c>
      <c r="K20" s="10" t="s">
        <v>3</v>
      </c>
      <c r="L20" s="10" t="s">
        <v>3</v>
      </c>
      <c r="M20" s="10" t="s">
        <v>3</v>
      </c>
      <c r="N20" s="10" t="s">
        <v>3</v>
      </c>
      <c r="O20" s="77" t="s">
        <v>2</v>
      </c>
      <c r="P20" s="77" t="s">
        <v>2</v>
      </c>
    </row>
    <row r="21" spans="1:16" s="7" customFormat="1" ht="186" hidden="1" customHeight="1">
      <c r="A21" s="193" t="s">
        <v>86</v>
      </c>
      <c r="B21" s="124" t="s">
        <v>105</v>
      </c>
      <c r="C21" s="192" t="s">
        <v>120</v>
      </c>
      <c r="D21" s="67">
        <v>43831</v>
      </c>
      <c r="E21" s="67">
        <v>44196</v>
      </c>
      <c r="F21" s="10">
        <f t="shared" si="0"/>
        <v>0</v>
      </c>
      <c r="G21" s="10">
        <v>0</v>
      </c>
      <c r="H21" s="10">
        <v>0</v>
      </c>
      <c r="I21" s="10">
        <v>0</v>
      </c>
      <c r="J21" s="10">
        <v>0</v>
      </c>
      <c r="K21" s="10" t="s">
        <v>3</v>
      </c>
      <c r="L21" s="10" t="s">
        <v>3</v>
      </c>
      <c r="M21" s="10" t="s">
        <v>3</v>
      </c>
      <c r="N21" s="10" t="s">
        <v>3</v>
      </c>
      <c r="O21" s="10"/>
      <c r="P21" s="158"/>
    </row>
    <row r="22" spans="1:16" s="7" customFormat="1" ht="50.25" customHeight="1">
      <c r="A22" s="157" t="s">
        <v>126</v>
      </c>
      <c r="B22" s="124" t="s">
        <v>184</v>
      </c>
      <c r="C22" s="192" t="s">
        <v>120</v>
      </c>
      <c r="D22" s="67">
        <v>44197</v>
      </c>
      <c r="E22" s="67">
        <v>44561</v>
      </c>
      <c r="F22" s="10">
        <f t="shared" si="0"/>
        <v>3504245</v>
      </c>
      <c r="G22" s="10">
        <v>0</v>
      </c>
      <c r="H22" s="10">
        <v>3504245</v>
      </c>
      <c r="I22" s="10">
        <v>0</v>
      </c>
      <c r="J22" s="10">
        <v>0</v>
      </c>
      <c r="K22" s="10" t="s">
        <v>3</v>
      </c>
      <c r="L22" s="10" t="s">
        <v>3</v>
      </c>
      <c r="M22" s="10" t="s">
        <v>3</v>
      </c>
      <c r="N22" s="10" t="s">
        <v>3</v>
      </c>
      <c r="O22" s="77" t="s">
        <v>2</v>
      </c>
      <c r="P22" s="77" t="s">
        <v>2</v>
      </c>
    </row>
    <row r="23" spans="1:16" s="70" customFormat="1" ht="128.25" hidden="1" customHeight="1">
      <c r="A23" s="193" t="s">
        <v>78</v>
      </c>
      <c r="B23" s="124" t="s">
        <v>121</v>
      </c>
      <c r="C23" s="192" t="s">
        <v>120</v>
      </c>
      <c r="D23" s="67">
        <v>43831</v>
      </c>
      <c r="E23" s="67">
        <v>44196</v>
      </c>
      <c r="F23" s="10">
        <f t="shared" si="0"/>
        <v>0</v>
      </c>
      <c r="G23" s="10">
        <v>0</v>
      </c>
      <c r="H23" s="10">
        <v>0</v>
      </c>
      <c r="I23" s="10">
        <v>0</v>
      </c>
      <c r="J23" s="10">
        <v>0</v>
      </c>
      <c r="K23" s="10" t="s">
        <v>3</v>
      </c>
      <c r="L23" s="10" t="s">
        <v>3</v>
      </c>
      <c r="M23" s="10" t="s">
        <v>3</v>
      </c>
      <c r="N23" s="10" t="s">
        <v>3</v>
      </c>
      <c r="O23" s="160"/>
      <c r="P23" s="160"/>
    </row>
    <row r="24" spans="1:16" s="7" customFormat="1" ht="45" customHeight="1">
      <c r="A24" s="193" t="s">
        <v>127</v>
      </c>
      <c r="B24" s="124" t="s">
        <v>188</v>
      </c>
      <c r="C24" s="192" t="s">
        <v>120</v>
      </c>
      <c r="D24" s="67">
        <v>44197</v>
      </c>
      <c r="E24" s="67">
        <v>44561</v>
      </c>
      <c r="F24" s="10">
        <f t="shared" si="0"/>
        <v>416998</v>
      </c>
      <c r="G24" s="10">
        <v>0</v>
      </c>
      <c r="H24" s="10">
        <v>0</v>
      </c>
      <c r="I24" s="10">
        <v>416998</v>
      </c>
      <c r="J24" s="10">
        <v>0</v>
      </c>
      <c r="K24" s="10" t="s">
        <v>3</v>
      </c>
      <c r="L24" s="10" t="s">
        <v>3</v>
      </c>
      <c r="M24" s="10" t="s">
        <v>3</v>
      </c>
      <c r="N24" s="10" t="s">
        <v>3</v>
      </c>
      <c r="O24" s="77" t="s">
        <v>2</v>
      </c>
      <c r="P24" s="77" t="s">
        <v>2</v>
      </c>
    </row>
    <row r="25" spans="1:16" s="7" customFormat="1" ht="52.5" customHeight="1">
      <c r="A25" s="193" t="s">
        <v>178</v>
      </c>
      <c r="B25" s="124" t="s">
        <v>189</v>
      </c>
      <c r="C25" s="192" t="s">
        <v>120</v>
      </c>
      <c r="D25" s="67">
        <v>44197</v>
      </c>
      <c r="E25" s="67">
        <v>44561</v>
      </c>
      <c r="F25" s="10">
        <f t="shared" si="0"/>
        <v>19629850</v>
      </c>
      <c r="G25" s="10">
        <v>0</v>
      </c>
      <c r="H25" s="10">
        <v>0</v>
      </c>
      <c r="I25" s="10">
        <v>19629850</v>
      </c>
      <c r="J25" s="10">
        <v>0</v>
      </c>
      <c r="K25" s="10"/>
      <c r="L25" s="10"/>
      <c r="M25" s="10"/>
      <c r="N25" s="10"/>
      <c r="O25" s="77"/>
      <c r="P25" s="77"/>
    </row>
    <row r="26" spans="1:16" s="79" customFormat="1" ht="108" customHeight="1">
      <c r="A26" s="85"/>
      <c r="B26" s="123" t="s">
        <v>132</v>
      </c>
      <c r="C26" s="194" t="s">
        <v>131</v>
      </c>
      <c r="D26" s="81" t="s">
        <v>2</v>
      </c>
      <c r="E26" s="81" t="s">
        <v>119</v>
      </c>
      <c r="F26" s="81" t="s">
        <v>2</v>
      </c>
      <c r="G26" s="81" t="s">
        <v>2</v>
      </c>
      <c r="H26" s="81" t="s">
        <v>2</v>
      </c>
      <c r="I26" s="81" t="s">
        <v>2</v>
      </c>
      <c r="J26" s="81" t="s">
        <v>2</v>
      </c>
      <c r="K26" s="81"/>
      <c r="L26" s="81"/>
      <c r="M26" s="81"/>
      <c r="N26" s="81" t="s">
        <v>3</v>
      </c>
      <c r="O26" s="77" t="s">
        <v>2</v>
      </c>
      <c r="P26" s="77" t="s">
        <v>2</v>
      </c>
    </row>
    <row r="27" spans="1:16" s="162" customFormat="1" ht="90" customHeight="1">
      <c r="A27" s="193" t="s">
        <v>49</v>
      </c>
      <c r="B27" s="124" t="s">
        <v>170</v>
      </c>
      <c r="C27" s="194" t="s">
        <v>131</v>
      </c>
      <c r="D27" s="67">
        <v>44197</v>
      </c>
      <c r="E27" s="67">
        <v>44561</v>
      </c>
      <c r="F27" s="10" t="s">
        <v>20</v>
      </c>
      <c r="G27" s="10" t="s">
        <v>20</v>
      </c>
      <c r="H27" s="10" t="s">
        <v>20</v>
      </c>
      <c r="I27" s="10" t="s">
        <v>20</v>
      </c>
      <c r="J27" s="10" t="s">
        <v>20</v>
      </c>
      <c r="K27" s="10" t="s">
        <v>3</v>
      </c>
      <c r="L27" s="10" t="s">
        <v>3</v>
      </c>
      <c r="M27" s="10" t="s">
        <v>3</v>
      </c>
      <c r="N27" s="10" t="s">
        <v>3</v>
      </c>
      <c r="O27" s="77" t="s">
        <v>2</v>
      </c>
      <c r="P27" s="77" t="s">
        <v>2</v>
      </c>
    </row>
    <row r="28" spans="1:16" s="162" customFormat="1" ht="144" customHeight="1">
      <c r="A28" s="193" t="s">
        <v>60</v>
      </c>
      <c r="B28" s="178" t="s">
        <v>186</v>
      </c>
      <c r="C28" s="192" t="s">
        <v>104</v>
      </c>
      <c r="D28" s="67">
        <v>44197</v>
      </c>
      <c r="E28" s="67">
        <v>44561</v>
      </c>
      <c r="F28" s="10" t="s">
        <v>20</v>
      </c>
      <c r="G28" s="10" t="s">
        <v>20</v>
      </c>
      <c r="H28" s="10" t="s">
        <v>20</v>
      </c>
      <c r="I28" s="10" t="s">
        <v>20</v>
      </c>
      <c r="J28" s="10" t="s">
        <v>20</v>
      </c>
      <c r="K28" s="10" t="s">
        <v>3</v>
      </c>
      <c r="L28" s="10" t="s">
        <v>3</v>
      </c>
      <c r="M28" s="10" t="s">
        <v>3</v>
      </c>
      <c r="N28" s="10" t="s">
        <v>3</v>
      </c>
      <c r="O28" s="77" t="s">
        <v>2</v>
      </c>
      <c r="P28" s="77" t="s">
        <v>2</v>
      </c>
    </row>
    <row r="29" spans="1:16" s="162" customFormat="1" ht="67.5" customHeight="1">
      <c r="A29" s="193" t="s">
        <v>133</v>
      </c>
      <c r="B29" s="124" t="s">
        <v>185</v>
      </c>
      <c r="C29" s="192" t="s">
        <v>108</v>
      </c>
      <c r="D29" s="67">
        <v>44197</v>
      </c>
      <c r="E29" s="67">
        <v>44561</v>
      </c>
      <c r="F29" s="10" t="s">
        <v>20</v>
      </c>
      <c r="G29" s="10" t="s">
        <v>20</v>
      </c>
      <c r="H29" s="10" t="s">
        <v>20</v>
      </c>
      <c r="I29" s="10" t="s">
        <v>20</v>
      </c>
      <c r="J29" s="10" t="s">
        <v>20</v>
      </c>
      <c r="K29" s="10" t="s">
        <v>3</v>
      </c>
      <c r="L29" s="10" t="s">
        <v>3</v>
      </c>
      <c r="M29" s="10" t="s">
        <v>3</v>
      </c>
      <c r="N29" s="10" t="s">
        <v>3</v>
      </c>
      <c r="O29" s="77" t="s">
        <v>2</v>
      </c>
      <c r="P29" s="77" t="s">
        <v>2</v>
      </c>
    </row>
    <row r="30" spans="1:16" s="163" customFormat="1" ht="64.5" customHeight="1">
      <c r="A30" s="85"/>
      <c r="B30" s="80" t="s">
        <v>204</v>
      </c>
      <c r="C30" s="192" t="s">
        <v>131</v>
      </c>
      <c r="D30" s="77" t="s">
        <v>2</v>
      </c>
      <c r="E30" s="77">
        <v>44561</v>
      </c>
      <c r="F30" s="78" t="s">
        <v>2</v>
      </c>
      <c r="G30" s="78" t="s">
        <v>2</v>
      </c>
      <c r="H30" s="78" t="s">
        <v>2</v>
      </c>
      <c r="I30" s="78" t="s">
        <v>2</v>
      </c>
      <c r="J30" s="78" t="s">
        <v>2</v>
      </c>
      <c r="K30" s="7"/>
      <c r="L30" s="78"/>
      <c r="M30" s="78"/>
      <c r="N30" s="78" t="s">
        <v>3</v>
      </c>
      <c r="O30" s="77" t="s">
        <v>2</v>
      </c>
      <c r="P30" s="77" t="s">
        <v>2</v>
      </c>
    </row>
    <row r="31" spans="1:16" s="92" customFormat="1" ht="28.5" customHeight="1">
      <c r="A31" s="91"/>
      <c r="B31" s="251" t="s">
        <v>139</v>
      </c>
      <c r="C31" s="251"/>
      <c r="D31" s="251"/>
      <c r="E31" s="251"/>
      <c r="F31" s="93">
        <f>SUM(F27,F14)</f>
        <v>313626621</v>
      </c>
      <c r="G31" s="93">
        <f>SUM(G27,G14)</f>
        <v>0</v>
      </c>
      <c r="H31" s="93">
        <f>SUM(H27,H14)</f>
        <v>3504245</v>
      </c>
      <c r="I31" s="93">
        <f>SUM(I27,I14)</f>
        <v>310122376</v>
      </c>
      <c r="J31" s="93">
        <f>SUM(J27,J14)</f>
        <v>0</v>
      </c>
      <c r="K31" s="94" t="s">
        <v>2</v>
      </c>
      <c r="L31" s="94" t="s">
        <v>2</v>
      </c>
      <c r="M31" s="94" t="s">
        <v>2</v>
      </c>
      <c r="N31" s="94" t="s">
        <v>2</v>
      </c>
      <c r="O31" s="159"/>
      <c r="P31" s="159"/>
    </row>
    <row r="32" spans="1:16" s="92" customFormat="1" ht="26.25" customHeight="1">
      <c r="A32" s="91"/>
      <c r="B32" s="248" t="s">
        <v>116</v>
      </c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  <c r="N32" s="249"/>
      <c r="O32" s="249"/>
      <c r="P32" s="250"/>
    </row>
    <row r="33" spans="1:16" s="165" customFormat="1" ht="162" customHeight="1">
      <c r="A33" s="193" t="s">
        <v>55</v>
      </c>
      <c r="B33" s="124" t="s">
        <v>137</v>
      </c>
      <c r="C33" s="194" t="s">
        <v>131</v>
      </c>
      <c r="D33" s="67">
        <v>44197</v>
      </c>
      <c r="E33" s="67">
        <v>44561</v>
      </c>
      <c r="F33" s="10">
        <f>SUM(F34:F35)</f>
        <v>55189912</v>
      </c>
      <c r="G33" s="10">
        <f t="shared" ref="G33:J33" si="1">SUM(G34:G35)</f>
        <v>29254133</v>
      </c>
      <c r="H33" s="10">
        <f t="shared" si="1"/>
        <v>20416789</v>
      </c>
      <c r="I33" s="10">
        <f>SUM(I34:I35)</f>
        <v>5518990</v>
      </c>
      <c r="J33" s="10">
        <f t="shared" si="1"/>
        <v>0</v>
      </c>
      <c r="K33" s="10" t="s">
        <v>3</v>
      </c>
      <c r="L33" s="10" t="s">
        <v>3</v>
      </c>
      <c r="M33" s="10" t="s">
        <v>3</v>
      </c>
      <c r="N33" s="10" t="s">
        <v>3</v>
      </c>
      <c r="O33" s="67" t="s">
        <v>190</v>
      </c>
      <c r="P33" s="171">
        <v>24</v>
      </c>
    </row>
    <row r="34" spans="1:16" s="165" customFormat="1" ht="103.5" customHeight="1">
      <c r="A34" s="193" t="s">
        <v>61</v>
      </c>
      <c r="B34" s="124" t="s">
        <v>136</v>
      </c>
      <c r="C34" s="194" t="s">
        <v>131</v>
      </c>
      <c r="D34" s="67">
        <v>44197</v>
      </c>
      <c r="E34" s="67">
        <v>44561</v>
      </c>
      <c r="F34" s="10">
        <f>SUM(G34:J34)</f>
        <v>55189912</v>
      </c>
      <c r="G34" s="10">
        <v>29254133</v>
      </c>
      <c r="H34" s="10">
        <v>20416789</v>
      </c>
      <c r="I34" s="10">
        <v>5518990</v>
      </c>
      <c r="J34" s="10">
        <v>0</v>
      </c>
      <c r="K34" s="10" t="s">
        <v>3</v>
      </c>
      <c r="L34" s="10" t="s">
        <v>3</v>
      </c>
      <c r="M34" s="10" t="s">
        <v>3</v>
      </c>
      <c r="N34" s="10" t="s">
        <v>3</v>
      </c>
      <c r="O34" s="77" t="s">
        <v>2</v>
      </c>
      <c r="P34" s="77" t="s">
        <v>2</v>
      </c>
    </row>
    <row r="35" spans="1:16" s="165" customFormat="1" ht="129" customHeight="1">
      <c r="A35" s="193" t="s">
        <v>62</v>
      </c>
      <c r="B35" s="124" t="s">
        <v>135</v>
      </c>
      <c r="C35" s="194" t="s">
        <v>131</v>
      </c>
      <c r="D35" s="67">
        <v>44197</v>
      </c>
      <c r="E35" s="67">
        <v>44561</v>
      </c>
      <c r="F35" s="10" t="s">
        <v>20</v>
      </c>
      <c r="G35" s="10" t="s">
        <v>20</v>
      </c>
      <c r="H35" s="10" t="s">
        <v>20</v>
      </c>
      <c r="I35" s="10" t="s">
        <v>20</v>
      </c>
      <c r="J35" s="10" t="s">
        <v>20</v>
      </c>
      <c r="K35" s="10" t="s">
        <v>3</v>
      </c>
      <c r="L35" s="10" t="s">
        <v>3</v>
      </c>
      <c r="M35" s="10" t="s">
        <v>3</v>
      </c>
      <c r="N35" s="10" t="s">
        <v>3</v>
      </c>
      <c r="O35" s="77" t="s">
        <v>2</v>
      </c>
      <c r="P35" s="77" t="s">
        <v>2</v>
      </c>
    </row>
    <row r="36" spans="1:16" s="165" customFormat="1" ht="121.5" customHeight="1">
      <c r="A36" s="193"/>
      <c r="B36" s="164" t="s">
        <v>138</v>
      </c>
      <c r="C36" s="194" t="s">
        <v>131</v>
      </c>
      <c r="D36" s="77" t="s">
        <v>2</v>
      </c>
      <c r="E36" s="77">
        <v>44316</v>
      </c>
      <c r="F36" s="78" t="s">
        <v>2</v>
      </c>
      <c r="G36" s="78" t="s">
        <v>2</v>
      </c>
      <c r="H36" s="78" t="s">
        <v>2</v>
      </c>
      <c r="I36" s="78" t="s">
        <v>2</v>
      </c>
      <c r="J36" s="78" t="s">
        <v>2</v>
      </c>
      <c r="K36" s="78" t="s">
        <v>3</v>
      </c>
      <c r="L36" s="78"/>
      <c r="M36" s="78"/>
      <c r="N36" s="78"/>
      <c r="O36" s="77" t="s">
        <v>2</v>
      </c>
      <c r="P36" s="77" t="s">
        <v>2</v>
      </c>
    </row>
    <row r="37" spans="1:16" s="165" customFormat="1" ht="77.25" customHeight="1">
      <c r="A37" s="193" t="s">
        <v>56</v>
      </c>
      <c r="B37" s="124" t="s">
        <v>205</v>
      </c>
      <c r="C37" s="194" t="s">
        <v>131</v>
      </c>
      <c r="D37" s="67">
        <v>44197</v>
      </c>
      <c r="E37" s="67">
        <v>44561</v>
      </c>
      <c r="F37" s="10">
        <f>SUM(F38:F41)</f>
        <v>0</v>
      </c>
      <c r="G37" s="10">
        <f t="shared" ref="G37:J37" si="2">SUM(G38:G41)</f>
        <v>0</v>
      </c>
      <c r="H37" s="10">
        <f t="shared" si="2"/>
        <v>0</v>
      </c>
      <c r="I37" s="10">
        <f t="shared" si="2"/>
        <v>0</v>
      </c>
      <c r="J37" s="10">
        <f t="shared" si="2"/>
        <v>0</v>
      </c>
      <c r="K37" s="10" t="s">
        <v>3</v>
      </c>
      <c r="L37" s="10" t="s">
        <v>3</v>
      </c>
      <c r="M37" s="10" t="s">
        <v>3</v>
      </c>
      <c r="N37" s="10" t="s">
        <v>3</v>
      </c>
      <c r="O37" s="77" t="s">
        <v>191</v>
      </c>
      <c r="P37" s="171">
        <v>4</v>
      </c>
    </row>
    <row r="38" spans="1:16" s="162" customFormat="1" ht="54" customHeight="1">
      <c r="A38" s="193" t="s">
        <v>68</v>
      </c>
      <c r="B38" s="124" t="s">
        <v>206</v>
      </c>
      <c r="C38" s="194" t="s">
        <v>131</v>
      </c>
      <c r="D38" s="67">
        <v>44197</v>
      </c>
      <c r="E38" s="67">
        <v>44561</v>
      </c>
      <c r="F38" s="10">
        <f>SUM(G38:J38)</f>
        <v>0</v>
      </c>
      <c r="G38" s="10">
        <v>0</v>
      </c>
      <c r="H38" s="10">
        <v>0</v>
      </c>
      <c r="I38" s="10">
        <v>0</v>
      </c>
      <c r="J38" s="10">
        <v>0</v>
      </c>
      <c r="K38" s="10" t="s">
        <v>3</v>
      </c>
      <c r="L38" s="10" t="s">
        <v>3</v>
      </c>
      <c r="M38" s="10" t="s">
        <v>3</v>
      </c>
      <c r="N38" s="10" t="s">
        <v>3</v>
      </c>
      <c r="O38" s="77" t="s">
        <v>2</v>
      </c>
      <c r="P38" s="77" t="s">
        <v>2</v>
      </c>
    </row>
    <row r="39" spans="1:16" s="162" customFormat="1" ht="63.75" customHeight="1">
      <c r="A39" s="193" t="s">
        <v>74</v>
      </c>
      <c r="B39" s="124" t="s">
        <v>207</v>
      </c>
      <c r="C39" s="194" t="s">
        <v>131</v>
      </c>
      <c r="D39" s="67">
        <v>44197</v>
      </c>
      <c r="E39" s="67">
        <v>44561</v>
      </c>
      <c r="F39" s="10">
        <f t="shared" ref="F39:F41" si="3">SUM(G39:J39)</f>
        <v>0</v>
      </c>
      <c r="G39" s="10">
        <v>0</v>
      </c>
      <c r="H39" s="10">
        <v>0</v>
      </c>
      <c r="I39" s="10">
        <v>0</v>
      </c>
      <c r="J39" s="10">
        <v>0</v>
      </c>
      <c r="K39" s="10" t="s">
        <v>3</v>
      </c>
      <c r="L39" s="10" t="s">
        <v>3</v>
      </c>
      <c r="M39" s="10" t="s">
        <v>3</v>
      </c>
      <c r="N39" s="10" t="s">
        <v>3</v>
      </c>
      <c r="O39" s="77" t="s">
        <v>2</v>
      </c>
      <c r="P39" s="77" t="s">
        <v>2</v>
      </c>
    </row>
    <row r="40" spans="1:16" s="162" customFormat="1" ht="53.25" customHeight="1">
      <c r="A40" s="137" t="s">
        <v>208</v>
      </c>
      <c r="B40" s="124" t="s">
        <v>209</v>
      </c>
      <c r="C40" s="194" t="s">
        <v>131</v>
      </c>
      <c r="D40" s="67">
        <v>44197</v>
      </c>
      <c r="E40" s="67">
        <v>44561</v>
      </c>
      <c r="F40" s="10">
        <f t="shared" si="3"/>
        <v>0</v>
      </c>
      <c r="G40" s="10">
        <v>0</v>
      </c>
      <c r="H40" s="10">
        <v>0</v>
      </c>
      <c r="I40" s="10">
        <v>0</v>
      </c>
      <c r="J40" s="10">
        <v>0</v>
      </c>
      <c r="K40" s="10" t="s">
        <v>3</v>
      </c>
      <c r="L40" s="10" t="s">
        <v>3</v>
      </c>
      <c r="M40" s="10" t="s">
        <v>3</v>
      </c>
      <c r="N40" s="10" t="s">
        <v>3</v>
      </c>
      <c r="O40" s="77" t="s">
        <v>2</v>
      </c>
      <c r="P40" s="77" t="s">
        <v>2</v>
      </c>
    </row>
    <row r="41" spans="1:16" s="162" customFormat="1" ht="86.25" customHeight="1">
      <c r="A41" s="137" t="s">
        <v>171</v>
      </c>
      <c r="B41" s="124" t="s">
        <v>210</v>
      </c>
      <c r="C41" s="194" t="s">
        <v>131</v>
      </c>
      <c r="D41" s="67">
        <v>44197</v>
      </c>
      <c r="E41" s="67">
        <v>44561</v>
      </c>
      <c r="F41" s="10">
        <f t="shared" si="3"/>
        <v>0</v>
      </c>
      <c r="G41" s="10">
        <v>0</v>
      </c>
      <c r="H41" s="10">
        <v>0</v>
      </c>
      <c r="I41" s="10">
        <v>0</v>
      </c>
      <c r="J41" s="10">
        <v>0</v>
      </c>
      <c r="K41" s="10" t="s">
        <v>3</v>
      </c>
      <c r="L41" s="10" t="s">
        <v>3</v>
      </c>
      <c r="M41" s="10" t="s">
        <v>3</v>
      </c>
      <c r="N41" s="10" t="s">
        <v>3</v>
      </c>
      <c r="O41" s="77" t="s">
        <v>2</v>
      </c>
      <c r="P41" s="77" t="s">
        <v>2</v>
      </c>
    </row>
    <row r="42" spans="1:16" s="162" customFormat="1" ht="75.75" customHeight="1">
      <c r="A42" s="85"/>
      <c r="B42" s="80" t="s">
        <v>192</v>
      </c>
      <c r="C42" s="194" t="s">
        <v>131</v>
      </c>
      <c r="D42" s="77" t="s">
        <v>2</v>
      </c>
      <c r="E42" s="77">
        <v>44561</v>
      </c>
      <c r="F42" s="78" t="s">
        <v>2</v>
      </c>
      <c r="G42" s="78" t="s">
        <v>2</v>
      </c>
      <c r="H42" s="78" t="s">
        <v>2</v>
      </c>
      <c r="I42" s="78" t="s">
        <v>2</v>
      </c>
      <c r="J42" s="78" t="s">
        <v>2</v>
      </c>
      <c r="K42" s="78" t="s">
        <v>3</v>
      </c>
      <c r="L42" s="78" t="s">
        <v>3</v>
      </c>
      <c r="M42" s="78" t="s">
        <v>3</v>
      </c>
      <c r="N42" s="78" t="s">
        <v>3</v>
      </c>
      <c r="O42" s="77" t="s">
        <v>2</v>
      </c>
      <c r="P42" s="77" t="s">
        <v>2</v>
      </c>
    </row>
    <row r="43" spans="1:16" s="92" customFormat="1" ht="28.5" customHeight="1">
      <c r="A43" s="91"/>
      <c r="B43" s="251" t="s">
        <v>26</v>
      </c>
      <c r="C43" s="251"/>
      <c r="D43" s="251"/>
      <c r="E43" s="251"/>
      <c r="F43" s="93">
        <f>SUM(F37,F33)</f>
        <v>55189912</v>
      </c>
      <c r="G43" s="93">
        <f t="shared" ref="G43:J43" si="4">SUM(G37,G33)</f>
        <v>29254133</v>
      </c>
      <c r="H43" s="93">
        <f t="shared" si="4"/>
        <v>20416789</v>
      </c>
      <c r="I43" s="93">
        <f t="shared" si="4"/>
        <v>5518990</v>
      </c>
      <c r="J43" s="93">
        <f t="shared" si="4"/>
        <v>0</v>
      </c>
      <c r="K43" s="94" t="s">
        <v>2</v>
      </c>
      <c r="L43" s="94" t="s">
        <v>2</v>
      </c>
      <c r="M43" s="94" t="s">
        <v>2</v>
      </c>
      <c r="N43" s="94" t="s">
        <v>2</v>
      </c>
      <c r="O43" s="77" t="s">
        <v>2</v>
      </c>
      <c r="P43" s="77" t="s">
        <v>2</v>
      </c>
    </row>
    <row r="44" spans="1:16" s="92" customFormat="1" ht="24.75" customHeight="1">
      <c r="A44" s="91"/>
      <c r="B44" s="248" t="s">
        <v>110</v>
      </c>
      <c r="C44" s="249"/>
      <c r="D44" s="249"/>
      <c r="E44" s="249"/>
      <c r="F44" s="249"/>
      <c r="G44" s="249"/>
      <c r="H44" s="249"/>
      <c r="I44" s="249"/>
      <c r="J44" s="249"/>
      <c r="K44" s="249"/>
      <c r="L44" s="249"/>
      <c r="M44" s="249"/>
      <c r="N44" s="249"/>
      <c r="O44" s="249"/>
      <c r="P44" s="250"/>
    </row>
    <row r="45" spans="1:16" s="162" customFormat="1" ht="131.25" customHeight="1">
      <c r="A45" s="193" t="s">
        <v>57</v>
      </c>
      <c r="B45" s="124" t="s">
        <v>140</v>
      </c>
      <c r="C45" s="192" t="s">
        <v>131</v>
      </c>
      <c r="D45" s="67">
        <v>44197</v>
      </c>
      <c r="E45" s="67">
        <v>44561</v>
      </c>
      <c r="F45" s="10" t="s">
        <v>20</v>
      </c>
      <c r="G45" s="10" t="s">
        <v>20</v>
      </c>
      <c r="H45" s="10" t="s">
        <v>20</v>
      </c>
      <c r="I45" s="10" t="s">
        <v>20</v>
      </c>
      <c r="J45" s="10" t="s">
        <v>20</v>
      </c>
      <c r="K45" s="10" t="s">
        <v>3</v>
      </c>
      <c r="L45" s="10" t="s">
        <v>3</v>
      </c>
      <c r="M45" s="10" t="s">
        <v>3</v>
      </c>
      <c r="N45" s="10" t="s">
        <v>3</v>
      </c>
      <c r="O45" s="77" t="s">
        <v>113</v>
      </c>
      <c r="P45" s="171">
        <v>12</v>
      </c>
    </row>
    <row r="46" spans="1:16" s="162" customFormat="1" ht="99" customHeight="1">
      <c r="A46" s="193" t="s">
        <v>69</v>
      </c>
      <c r="B46" s="124" t="s">
        <v>172</v>
      </c>
      <c r="C46" s="194" t="s">
        <v>131</v>
      </c>
      <c r="D46" s="67">
        <v>44197</v>
      </c>
      <c r="E46" s="67">
        <v>44561</v>
      </c>
      <c r="F46" s="10" t="s">
        <v>20</v>
      </c>
      <c r="G46" s="10" t="s">
        <v>20</v>
      </c>
      <c r="H46" s="10" t="s">
        <v>20</v>
      </c>
      <c r="I46" s="10" t="s">
        <v>20</v>
      </c>
      <c r="J46" s="10" t="s">
        <v>20</v>
      </c>
      <c r="K46" s="10" t="s">
        <v>3</v>
      </c>
      <c r="L46" s="10" t="s">
        <v>3</v>
      </c>
      <c r="M46" s="10" t="s">
        <v>3</v>
      </c>
      <c r="N46" s="10" t="s">
        <v>3</v>
      </c>
      <c r="O46" s="77" t="s">
        <v>2</v>
      </c>
      <c r="P46" s="77" t="s">
        <v>2</v>
      </c>
    </row>
    <row r="47" spans="1:16" s="162" customFormat="1" ht="73.5" customHeight="1">
      <c r="A47" s="193" t="s">
        <v>70</v>
      </c>
      <c r="B47" s="123" t="s">
        <v>173</v>
      </c>
      <c r="C47" s="194" t="s">
        <v>131</v>
      </c>
      <c r="D47" s="67">
        <v>44197</v>
      </c>
      <c r="E47" s="67">
        <v>44561</v>
      </c>
      <c r="F47" s="10" t="s">
        <v>20</v>
      </c>
      <c r="G47" s="10" t="s">
        <v>20</v>
      </c>
      <c r="H47" s="10" t="s">
        <v>20</v>
      </c>
      <c r="I47" s="10" t="s">
        <v>20</v>
      </c>
      <c r="J47" s="10" t="s">
        <v>20</v>
      </c>
      <c r="K47" s="10" t="s">
        <v>3</v>
      </c>
      <c r="L47" s="10" t="s">
        <v>3</v>
      </c>
      <c r="M47" s="194" t="s">
        <v>3</v>
      </c>
      <c r="N47" s="194" t="s">
        <v>3</v>
      </c>
      <c r="O47" s="77" t="s">
        <v>2</v>
      </c>
      <c r="P47" s="77" t="s">
        <v>2</v>
      </c>
    </row>
    <row r="48" spans="1:16" s="163" customFormat="1" ht="120" customHeight="1">
      <c r="A48" s="85"/>
      <c r="B48" s="123" t="s">
        <v>141</v>
      </c>
      <c r="C48" s="194" t="s">
        <v>131</v>
      </c>
      <c r="D48" s="81" t="s">
        <v>2</v>
      </c>
      <c r="E48" s="81" t="s">
        <v>134</v>
      </c>
      <c r="F48" s="81" t="s">
        <v>2</v>
      </c>
      <c r="G48" s="81" t="s">
        <v>2</v>
      </c>
      <c r="H48" s="81" t="s">
        <v>2</v>
      </c>
      <c r="I48" s="81" t="s">
        <v>2</v>
      </c>
      <c r="J48" s="81" t="s">
        <v>2</v>
      </c>
      <c r="K48" s="81"/>
      <c r="L48" s="81"/>
      <c r="M48" s="81"/>
      <c r="N48" s="81" t="s">
        <v>3</v>
      </c>
      <c r="O48" s="77" t="s">
        <v>2</v>
      </c>
      <c r="P48" s="77" t="s">
        <v>2</v>
      </c>
    </row>
    <row r="49" spans="1:16" s="166" customFormat="1" ht="132" customHeight="1">
      <c r="A49" s="126" t="s">
        <v>58</v>
      </c>
      <c r="B49" s="128" t="s">
        <v>142</v>
      </c>
      <c r="C49" s="194" t="s">
        <v>131</v>
      </c>
      <c r="D49" s="67">
        <v>44197</v>
      </c>
      <c r="E49" s="67">
        <v>44561</v>
      </c>
      <c r="F49" s="125" t="s">
        <v>20</v>
      </c>
      <c r="G49" s="125" t="s">
        <v>20</v>
      </c>
      <c r="H49" s="125" t="s">
        <v>20</v>
      </c>
      <c r="I49" s="125" t="s">
        <v>20</v>
      </c>
      <c r="J49" s="125" t="s">
        <v>20</v>
      </c>
      <c r="K49" s="194" t="s">
        <v>3</v>
      </c>
      <c r="L49" s="194" t="s">
        <v>3</v>
      </c>
      <c r="M49" s="194" t="s">
        <v>3</v>
      </c>
      <c r="N49" s="194" t="s">
        <v>3</v>
      </c>
      <c r="O49" s="77" t="s">
        <v>113</v>
      </c>
      <c r="P49" s="171">
        <v>12</v>
      </c>
    </row>
    <row r="50" spans="1:16" s="162" customFormat="1" ht="78" customHeight="1">
      <c r="A50" s="193" t="s">
        <v>73</v>
      </c>
      <c r="B50" s="124" t="s">
        <v>144</v>
      </c>
      <c r="C50" s="194" t="s">
        <v>131</v>
      </c>
      <c r="D50" s="67">
        <v>44197</v>
      </c>
      <c r="E50" s="67">
        <v>44561</v>
      </c>
      <c r="F50" s="125" t="s">
        <v>20</v>
      </c>
      <c r="G50" s="125" t="s">
        <v>20</v>
      </c>
      <c r="H50" s="125" t="s">
        <v>20</v>
      </c>
      <c r="I50" s="125" t="s">
        <v>20</v>
      </c>
      <c r="J50" s="125" t="s">
        <v>20</v>
      </c>
      <c r="K50" s="10" t="s">
        <v>3</v>
      </c>
      <c r="L50" s="10" t="s">
        <v>3</v>
      </c>
      <c r="M50" s="10" t="s">
        <v>3</v>
      </c>
      <c r="N50" s="10" t="s">
        <v>3</v>
      </c>
      <c r="O50" s="77" t="s">
        <v>2</v>
      </c>
      <c r="P50" s="77" t="s">
        <v>2</v>
      </c>
    </row>
    <row r="51" spans="1:16" s="162" customFormat="1" ht="78" customHeight="1">
      <c r="A51" s="193" t="s">
        <v>76</v>
      </c>
      <c r="B51" s="124" t="s">
        <v>143</v>
      </c>
      <c r="C51" s="194" t="s">
        <v>131</v>
      </c>
      <c r="D51" s="67">
        <v>44197</v>
      </c>
      <c r="E51" s="67">
        <v>44561</v>
      </c>
      <c r="F51" s="125" t="s">
        <v>20</v>
      </c>
      <c r="G51" s="125" t="s">
        <v>20</v>
      </c>
      <c r="H51" s="125" t="s">
        <v>20</v>
      </c>
      <c r="I51" s="125" t="s">
        <v>20</v>
      </c>
      <c r="J51" s="125" t="s">
        <v>20</v>
      </c>
      <c r="K51" s="194" t="s">
        <v>3</v>
      </c>
      <c r="L51" s="194" t="s">
        <v>3</v>
      </c>
      <c r="M51" s="194" t="s">
        <v>3</v>
      </c>
      <c r="N51" s="194" t="s">
        <v>3</v>
      </c>
      <c r="O51" s="77" t="s">
        <v>2</v>
      </c>
      <c r="P51" s="77" t="s">
        <v>2</v>
      </c>
    </row>
    <row r="52" spans="1:16" s="162" customFormat="1" ht="98.25" customHeight="1">
      <c r="A52" s="193" t="s">
        <v>77</v>
      </c>
      <c r="B52" s="124" t="s">
        <v>145</v>
      </c>
      <c r="C52" s="194"/>
      <c r="D52" s="81" t="s">
        <v>2</v>
      </c>
      <c r="E52" s="81" t="s">
        <v>134</v>
      </c>
      <c r="F52" s="81" t="s">
        <v>2</v>
      </c>
      <c r="G52" s="81" t="s">
        <v>2</v>
      </c>
      <c r="H52" s="81" t="s">
        <v>2</v>
      </c>
      <c r="I52" s="81" t="s">
        <v>2</v>
      </c>
      <c r="J52" s="81" t="s">
        <v>2</v>
      </c>
      <c r="K52" s="81"/>
      <c r="L52" s="81"/>
      <c r="M52" s="81"/>
      <c r="N52" s="81" t="s">
        <v>3</v>
      </c>
      <c r="O52" s="77" t="s">
        <v>2</v>
      </c>
      <c r="P52" s="77" t="s">
        <v>2</v>
      </c>
    </row>
    <row r="53" spans="1:16" s="7" customFormat="1" ht="102" hidden="1" customHeight="1">
      <c r="A53" s="137" t="s">
        <v>64</v>
      </c>
      <c r="B53" s="103" t="s">
        <v>103</v>
      </c>
      <c r="C53" s="192" t="s">
        <v>27</v>
      </c>
      <c r="D53" s="67">
        <v>43831</v>
      </c>
      <c r="E53" s="67">
        <v>44196</v>
      </c>
      <c r="F53" s="10">
        <f>SUM(G53:J53)</f>
        <v>0</v>
      </c>
      <c r="G53" s="10">
        <f>G54</f>
        <v>0</v>
      </c>
      <c r="H53" s="10">
        <f>H54</f>
        <v>0</v>
      </c>
      <c r="I53" s="10">
        <f>I54</f>
        <v>0</v>
      </c>
      <c r="J53" s="10">
        <f>J54</f>
        <v>0</v>
      </c>
      <c r="K53" s="10" t="s">
        <v>3</v>
      </c>
      <c r="L53" s="10" t="s">
        <v>3</v>
      </c>
      <c r="M53" s="10" t="s">
        <v>3</v>
      </c>
      <c r="N53" s="10" t="s">
        <v>3</v>
      </c>
      <c r="O53" s="158"/>
      <c r="P53" s="158"/>
    </row>
    <row r="54" spans="1:16" s="7" customFormat="1" ht="147" hidden="1" customHeight="1">
      <c r="A54" s="193" t="s">
        <v>102</v>
      </c>
      <c r="B54" s="103" t="s">
        <v>101</v>
      </c>
      <c r="C54" s="194" t="s">
        <v>27</v>
      </c>
      <c r="D54" s="67">
        <v>43831</v>
      </c>
      <c r="E54" s="67">
        <v>44196</v>
      </c>
      <c r="F54" s="10">
        <f>SUM(G54:J54)</f>
        <v>0</v>
      </c>
      <c r="G54" s="10">
        <v>0</v>
      </c>
      <c r="H54" s="10">
        <v>0</v>
      </c>
      <c r="I54" s="10">
        <v>0</v>
      </c>
      <c r="J54" s="10">
        <v>0</v>
      </c>
      <c r="K54" s="10" t="s">
        <v>3</v>
      </c>
      <c r="L54" s="10" t="s">
        <v>3</v>
      </c>
      <c r="M54" s="10" t="s">
        <v>3</v>
      </c>
      <c r="N54" s="10" t="s">
        <v>3</v>
      </c>
      <c r="O54" s="158"/>
      <c r="P54" s="158"/>
    </row>
    <row r="55" spans="1:16" s="7" customFormat="1" ht="111" hidden="1" customHeight="1">
      <c r="A55" s="193" t="s">
        <v>100</v>
      </c>
      <c r="B55" s="103" t="s">
        <v>99</v>
      </c>
      <c r="C55" s="194" t="s">
        <v>27</v>
      </c>
      <c r="D55" s="67">
        <v>43831</v>
      </c>
      <c r="E55" s="67">
        <v>44196</v>
      </c>
      <c r="F55" s="10" t="s">
        <v>20</v>
      </c>
      <c r="G55" s="10" t="s">
        <v>20</v>
      </c>
      <c r="H55" s="10" t="s">
        <v>20</v>
      </c>
      <c r="I55" s="10" t="s">
        <v>20</v>
      </c>
      <c r="J55" s="10" t="s">
        <v>20</v>
      </c>
      <c r="K55" s="10" t="s">
        <v>3</v>
      </c>
      <c r="L55" s="10" t="s">
        <v>3</v>
      </c>
      <c r="M55" s="10" t="s">
        <v>3</v>
      </c>
      <c r="N55" s="10" t="s">
        <v>3</v>
      </c>
      <c r="O55" s="158"/>
      <c r="P55" s="158"/>
    </row>
    <row r="56" spans="1:16" s="7" customFormat="1" ht="100.5" hidden="1" customHeight="1">
      <c r="A56" s="193"/>
      <c r="B56" s="103" t="s">
        <v>98</v>
      </c>
      <c r="C56" s="194" t="s">
        <v>27</v>
      </c>
      <c r="D56" s="67" t="s">
        <v>2</v>
      </c>
      <c r="E56" s="67">
        <v>44196</v>
      </c>
      <c r="F56" s="78" t="s">
        <v>2</v>
      </c>
      <c r="G56" s="78" t="s">
        <v>2</v>
      </c>
      <c r="H56" s="78" t="s">
        <v>2</v>
      </c>
      <c r="I56" s="78" t="s">
        <v>2</v>
      </c>
      <c r="J56" s="78" t="s">
        <v>2</v>
      </c>
      <c r="K56" s="10"/>
      <c r="L56" s="10"/>
      <c r="M56" s="10"/>
      <c r="N56" s="78" t="s">
        <v>3</v>
      </c>
      <c r="O56" s="158"/>
      <c r="P56" s="158"/>
    </row>
    <row r="57" spans="1:16" s="7" customFormat="1" ht="247.5" hidden="1" customHeight="1">
      <c r="A57" s="193" t="s">
        <v>65</v>
      </c>
      <c r="B57" s="138" t="s">
        <v>97</v>
      </c>
      <c r="C57" s="194" t="s">
        <v>27</v>
      </c>
      <c r="D57" s="67">
        <v>43831</v>
      </c>
      <c r="E57" s="67">
        <v>44196</v>
      </c>
      <c r="F57" s="78">
        <f>SUM(G57:J57)</f>
        <v>0</v>
      </c>
      <c r="G57" s="78">
        <f>G58</f>
        <v>0</v>
      </c>
      <c r="H57" s="78">
        <f>H58</f>
        <v>0</v>
      </c>
      <c r="I57" s="78">
        <f>I58</f>
        <v>0</v>
      </c>
      <c r="J57" s="78">
        <f>J58</f>
        <v>0</v>
      </c>
      <c r="K57" s="10" t="s">
        <v>3</v>
      </c>
      <c r="L57" s="10" t="s">
        <v>3</v>
      </c>
      <c r="M57" s="10" t="s">
        <v>3</v>
      </c>
      <c r="N57" s="10" t="s">
        <v>3</v>
      </c>
      <c r="O57" s="158"/>
      <c r="P57" s="158"/>
    </row>
    <row r="58" spans="1:16" s="7" customFormat="1" ht="85.5" hidden="1" customHeight="1">
      <c r="A58" s="193" t="s">
        <v>96</v>
      </c>
      <c r="B58" s="103" t="s">
        <v>95</v>
      </c>
      <c r="C58" s="194" t="s">
        <v>27</v>
      </c>
      <c r="D58" s="67">
        <v>43831</v>
      </c>
      <c r="E58" s="67">
        <v>44196</v>
      </c>
      <c r="F58" s="78">
        <f>SUM(G58:J58)</f>
        <v>0</v>
      </c>
      <c r="G58" s="78">
        <v>0</v>
      </c>
      <c r="H58" s="78">
        <v>0</v>
      </c>
      <c r="I58" s="78">
        <v>0</v>
      </c>
      <c r="J58" s="78">
        <v>0</v>
      </c>
      <c r="K58" s="10" t="s">
        <v>3</v>
      </c>
      <c r="L58" s="10" t="s">
        <v>3</v>
      </c>
      <c r="M58" s="10" t="s">
        <v>3</v>
      </c>
      <c r="N58" s="10" t="s">
        <v>3</v>
      </c>
      <c r="O58" s="158"/>
      <c r="P58" s="158"/>
    </row>
    <row r="59" spans="1:16" s="7" customFormat="1" ht="145.5" hidden="1" customHeight="1">
      <c r="A59" s="137" t="s">
        <v>94</v>
      </c>
      <c r="B59" s="103" t="s">
        <v>93</v>
      </c>
      <c r="C59" s="194" t="s">
        <v>27</v>
      </c>
      <c r="D59" s="67">
        <v>43831</v>
      </c>
      <c r="E59" s="67">
        <v>44196</v>
      </c>
      <c r="F59" s="78" t="s">
        <v>20</v>
      </c>
      <c r="G59" s="78" t="s">
        <v>20</v>
      </c>
      <c r="H59" s="78" t="s">
        <v>20</v>
      </c>
      <c r="I59" s="78" t="s">
        <v>20</v>
      </c>
      <c r="J59" s="78" t="s">
        <v>20</v>
      </c>
      <c r="K59" s="10" t="s">
        <v>3</v>
      </c>
      <c r="L59" s="10" t="s">
        <v>3</v>
      </c>
      <c r="M59" s="10" t="s">
        <v>3</v>
      </c>
      <c r="N59" s="10" t="s">
        <v>3</v>
      </c>
      <c r="O59" s="158"/>
      <c r="P59" s="158"/>
    </row>
    <row r="60" spans="1:16" s="7" customFormat="1" ht="93" hidden="1" customHeight="1">
      <c r="A60" s="193"/>
      <c r="B60" s="103" t="s">
        <v>92</v>
      </c>
      <c r="C60" s="194" t="s">
        <v>27</v>
      </c>
      <c r="D60" s="67" t="s">
        <v>2</v>
      </c>
      <c r="E60" s="67">
        <v>44196</v>
      </c>
      <c r="F60" s="78" t="s">
        <v>2</v>
      </c>
      <c r="G60" s="78" t="s">
        <v>2</v>
      </c>
      <c r="H60" s="78" t="s">
        <v>2</v>
      </c>
      <c r="I60" s="78" t="s">
        <v>2</v>
      </c>
      <c r="J60" s="78" t="s">
        <v>2</v>
      </c>
      <c r="K60" s="10"/>
      <c r="L60" s="10"/>
      <c r="M60" s="10"/>
      <c r="N60" s="78" t="s">
        <v>3</v>
      </c>
      <c r="O60" s="158"/>
      <c r="P60" s="158"/>
    </row>
    <row r="61" spans="1:16" s="7" customFormat="1" ht="28.5" customHeight="1">
      <c r="A61" s="193"/>
      <c r="B61" s="251" t="s">
        <v>54</v>
      </c>
      <c r="C61" s="251"/>
      <c r="D61" s="251"/>
      <c r="E61" s="251"/>
      <c r="F61" s="93" t="s">
        <v>20</v>
      </c>
      <c r="G61" s="93" t="s">
        <v>20</v>
      </c>
      <c r="H61" s="93" t="s">
        <v>20</v>
      </c>
      <c r="I61" s="93" t="s">
        <v>20</v>
      </c>
      <c r="J61" s="93" t="s">
        <v>20</v>
      </c>
      <c r="K61" s="95" t="s">
        <v>2</v>
      </c>
      <c r="L61" s="95" t="s">
        <v>2</v>
      </c>
      <c r="M61" s="95" t="s">
        <v>2</v>
      </c>
      <c r="N61" s="95" t="s">
        <v>2</v>
      </c>
      <c r="O61" s="77" t="s">
        <v>2</v>
      </c>
      <c r="P61" s="77" t="s">
        <v>2</v>
      </c>
    </row>
    <row r="62" spans="1:16" s="7" customFormat="1" ht="27.75" customHeight="1">
      <c r="A62" s="193"/>
      <c r="B62" s="251" t="s">
        <v>25</v>
      </c>
      <c r="C62" s="251"/>
      <c r="D62" s="251"/>
      <c r="E62" s="251"/>
      <c r="F62" s="93">
        <f>SUM(F43,F31)</f>
        <v>368816533</v>
      </c>
      <c r="G62" s="93">
        <f t="shared" ref="G62:J62" si="5">SUM(G43,G31)</f>
        <v>29254133</v>
      </c>
      <c r="H62" s="93">
        <f t="shared" si="5"/>
        <v>23921034</v>
      </c>
      <c r="I62" s="93">
        <f t="shared" si="5"/>
        <v>315641366</v>
      </c>
      <c r="J62" s="93">
        <f t="shared" si="5"/>
        <v>0</v>
      </c>
      <c r="K62" s="95" t="s">
        <v>2</v>
      </c>
      <c r="L62" s="95" t="s">
        <v>2</v>
      </c>
      <c r="M62" s="95" t="s">
        <v>2</v>
      </c>
      <c r="N62" s="95" t="s">
        <v>2</v>
      </c>
      <c r="O62" s="77" t="s">
        <v>2</v>
      </c>
      <c r="P62" s="77" t="s">
        <v>2</v>
      </c>
    </row>
    <row r="63" spans="1:16" ht="18.75">
      <c r="B63" s="11" t="s">
        <v>42</v>
      </c>
      <c r="C63" s="11"/>
      <c r="D63" s="11"/>
      <c r="E63" s="11"/>
      <c r="F63" s="11"/>
      <c r="G63" s="11"/>
      <c r="H63" s="11"/>
      <c r="I63" s="11"/>
      <c r="J63" s="11"/>
    </row>
    <row r="64" spans="1:16" ht="32.25" customHeight="1">
      <c r="B64" s="11"/>
      <c r="C64" s="11"/>
      <c r="D64" s="11"/>
      <c r="E64" s="11"/>
      <c r="F64" s="11"/>
      <c r="G64" s="11"/>
      <c r="H64" s="11"/>
      <c r="I64" s="11"/>
      <c r="J64" s="11"/>
    </row>
    <row r="65" spans="1:20" ht="18.75">
      <c r="B65" s="11" t="s">
        <v>4</v>
      </c>
      <c r="C65" s="11"/>
      <c r="D65" s="11"/>
      <c r="E65" s="4"/>
      <c r="F65" s="4"/>
      <c r="G65" s="11"/>
      <c r="H65" s="11"/>
      <c r="I65" s="11"/>
      <c r="J65" s="11"/>
    </row>
    <row r="66" spans="1:20" ht="70.5" customHeight="1">
      <c r="A66" s="195"/>
      <c r="B66" s="12" t="s">
        <v>91</v>
      </c>
      <c r="C66" s="12"/>
      <c r="D66" s="13"/>
      <c r="E66" s="4"/>
      <c r="G66" s="14"/>
      <c r="H66" s="14"/>
      <c r="I66" s="241" t="s">
        <v>90</v>
      </c>
      <c r="J66" s="241"/>
      <c r="K66" s="14"/>
      <c r="L66" s="14"/>
      <c r="M66" s="14"/>
      <c r="N66" s="14"/>
      <c r="O66" s="14"/>
      <c r="P66" s="14"/>
      <c r="Q66" s="14"/>
      <c r="R66" s="14"/>
      <c r="S66" s="14"/>
      <c r="T66" s="14"/>
    </row>
    <row r="67" spans="1:20" ht="18.75">
      <c r="A67" s="195"/>
      <c r="B67" s="12"/>
      <c r="C67" s="12"/>
      <c r="D67" s="13"/>
      <c r="E67" s="4"/>
      <c r="F67" s="197"/>
      <c r="G67" s="197"/>
      <c r="H67" s="197"/>
      <c r="I67" s="197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</row>
    <row r="68" spans="1:20" ht="18.75" customHeight="1">
      <c r="A68" s="195"/>
      <c r="B68" s="12" t="s">
        <v>89</v>
      </c>
      <c r="C68" s="12"/>
      <c r="D68" s="13"/>
      <c r="E68" s="4"/>
      <c r="G68" s="14"/>
      <c r="H68" s="14"/>
      <c r="I68" s="240" t="s">
        <v>88</v>
      </c>
      <c r="J68" s="240"/>
      <c r="K68" s="14"/>
      <c r="L68" s="14"/>
      <c r="M68" s="14"/>
      <c r="N68" s="14"/>
      <c r="O68" s="14"/>
      <c r="P68" s="14"/>
      <c r="Q68" s="14"/>
      <c r="R68" s="14"/>
      <c r="S68" s="14"/>
      <c r="T68" s="14"/>
    </row>
    <row r="69" spans="1:20" ht="18.75">
      <c r="A69" s="195"/>
      <c r="B69" s="12" t="s">
        <v>211</v>
      </c>
      <c r="C69" s="12"/>
      <c r="D69" s="13"/>
      <c r="E69" s="4"/>
      <c r="G69" s="12"/>
      <c r="H69" s="12"/>
      <c r="I69" s="238" t="s">
        <v>211</v>
      </c>
      <c r="J69" s="238"/>
      <c r="K69" s="12"/>
      <c r="L69" s="15"/>
      <c r="M69" s="15"/>
      <c r="N69" s="15"/>
      <c r="O69" s="15"/>
      <c r="P69" s="15"/>
      <c r="Q69" s="15"/>
      <c r="R69" s="15"/>
      <c r="S69" s="15"/>
      <c r="T69" s="15"/>
    </row>
    <row r="70" spans="1:20" ht="18.75">
      <c r="A70" s="195"/>
      <c r="B70" s="12"/>
      <c r="C70" s="12"/>
      <c r="D70" s="13"/>
      <c r="E70" s="4"/>
      <c r="F70" s="4"/>
      <c r="G70" s="4"/>
      <c r="H70" s="15"/>
      <c r="I70" s="15"/>
      <c r="J70" s="15"/>
      <c r="K70" s="196"/>
      <c r="L70" s="196"/>
      <c r="M70" s="196"/>
      <c r="N70" s="15"/>
    </row>
    <row r="71" spans="1:20" ht="80.25" customHeight="1">
      <c r="A71" s="198"/>
      <c r="B71" s="12" t="s">
        <v>79</v>
      </c>
      <c r="C71" s="14"/>
      <c r="D71" s="13"/>
      <c r="E71" s="4"/>
      <c r="I71" s="241" t="s">
        <v>13</v>
      </c>
      <c r="J71" s="241"/>
      <c r="K71" s="239"/>
      <c r="L71" s="239"/>
      <c r="M71" s="239"/>
      <c r="N71" s="239"/>
    </row>
    <row r="72" spans="1:20" ht="18.75">
      <c r="A72" s="198"/>
      <c r="B72" s="12"/>
      <c r="C72" s="14"/>
      <c r="D72" s="13"/>
      <c r="E72" s="4"/>
      <c r="F72" s="197"/>
      <c r="G72" s="72"/>
      <c r="K72" s="196"/>
      <c r="L72" s="196"/>
      <c r="M72" s="196"/>
      <c r="N72" s="196"/>
    </row>
    <row r="73" spans="1:20" ht="18.75">
      <c r="A73" s="199"/>
      <c r="B73" s="12" t="s">
        <v>80</v>
      </c>
      <c r="C73" s="16"/>
      <c r="D73" s="13"/>
      <c r="E73" s="4"/>
      <c r="H73" s="15"/>
      <c r="I73" s="242" t="s">
        <v>24</v>
      </c>
      <c r="J73" s="242"/>
      <c r="K73" s="239"/>
      <c r="L73" s="239"/>
      <c r="M73" s="239"/>
      <c r="N73" s="239"/>
    </row>
    <row r="74" spans="1:20" ht="20.25" customHeight="1">
      <c r="A74" s="82"/>
      <c r="B74" s="12" t="s">
        <v>211</v>
      </c>
      <c r="C74" s="61"/>
      <c r="D74" s="13"/>
      <c r="E74" s="4"/>
      <c r="H74" s="15"/>
      <c r="I74" s="238" t="s">
        <v>211</v>
      </c>
      <c r="J74" s="238"/>
      <c r="K74" s="239"/>
      <c r="L74" s="239"/>
      <c r="M74" s="239"/>
      <c r="N74" s="15"/>
    </row>
    <row r="75" spans="1:20" ht="20.25" customHeight="1">
      <c r="A75" s="82"/>
      <c r="B75" s="12"/>
      <c r="C75" s="61"/>
      <c r="D75" s="13"/>
      <c r="E75" s="4"/>
      <c r="H75" s="15"/>
      <c r="I75" s="195"/>
      <c r="J75" s="195"/>
      <c r="K75" s="196"/>
      <c r="L75" s="196"/>
      <c r="M75" s="196"/>
      <c r="N75" s="15"/>
    </row>
    <row r="76" spans="1:20" ht="20.25" customHeight="1">
      <c r="A76" s="82"/>
      <c r="B76" s="12"/>
      <c r="C76" s="61"/>
      <c r="D76" s="13"/>
      <c r="E76" s="4"/>
      <c r="H76" s="15"/>
      <c r="I76" s="195"/>
      <c r="J76" s="195"/>
      <c r="K76" s="196"/>
      <c r="L76" s="196"/>
      <c r="M76" s="196"/>
      <c r="N76" s="15"/>
    </row>
    <row r="77" spans="1:20" ht="20.25" customHeight="1">
      <c r="A77" s="82"/>
      <c r="B77" s="12"/>
      <c r="C77" s="61"/>
      <c r="D77" s="13"/>
      <c r="E77" s="4"/>
      <c r="H77" s="15"/>
      <c r="I77" s="195"/>
      <c r="J77" s="195"/>
      <c r="K77" s="196"/>
      <c r="L77" s="196"/>
      <c r="M77" s="196"/>
      <c r="N77" s="15"/>
    </row>
    <row r="78" spans="1:20" ht="20.25" customHeight="1">
      <c r="A78" s="82"/>
      <c r="B78" s="12" t="s">
        <v>87</v>
      </c>
      <c r="C78" s="61"/>
      <c r="D78" s="13"/>
      <c r="E78" s="4"/>
      <c r="H78" s="15"/>
      <c r="I78" s="195"/>
      <c r="J78" s="195"/>
      <c r="K78" s="196"/>
      <c r="L78" s="196"/>
      <c r="M78" s="196"/>
      <c r="N78" s="15"/>
    </row>
    <row r="79" spans="1:20" ht="18.75">
      <c r="B79" s="196" t="s">
        <v>43</v>
      </c>
      <c r="C79" s="12"/>
      <c r="D79" s="12"/>
      <c r="E79" s="12"/>
      <c r="F79" s="195"/>
      <c r="G79" s="199"/>
      <c r="H79" s="199"/>
      <c r="I79" s="199"/>
      <c r="J79" s="199"/>
    </row>
    <row r="80" spans="1:20" ht="18.75">
      <c r="B80" s="196"/>
      <c r="C80" s="12"/>
      <c r="D80" s="12"/>
      <c r="E80" s="12"/>
      <c r="F80" s="195"/>
      <c r="G80" s="199"/>
      <c r="H80" s="199"/>
      <c r="I80" s="199"/>
      <c r="J80" s="199"/>
    </row>
    <row r="81" spans="2:10" ht="18.75">
      <c r="B81" s="196"/>
      <c r="C81" s="12"/>
      <c r="D81" s="12"/>
      <c r="E81" s="12"/>
      <c r="F81" s="195"/>
      <c r="G81" s="199"/>
      <c r="H81" s="199"/>
      <c r="I81" s="199"/>
      <c r="J81" s="199"/>
    </row>
    <row r="82" spans="2:10" ht="43.5" customHeight="1">
      <c r="B82" s="196"/>
      <c r="C82" s="16"/>
      <c r="D82" s="12"/>
      <c r="E82" s="16"/>
      <c r="F82" s="199"/>
      <c r="G82" s="199"/>
      <c r="H82" s="199"/>
      <c r="I82" s="199"/>
      <c r="J82" s="199"/>
    </row>
    <row r="83" spans="2:10" ht="18.75">
      <c r="B83" s="196"/>
      <c r="C83" s="16"/>
      <c r="D83" s="12"/>
      <c r="E83" s="16"/>
      <c r="F83" s="195"/>
      <c r="G83" s="199"/>
      <c r="H83" s="199"/>
      <c r="I83" s="199"/>
      <c r="J83" s="199"/>
    </row>
    <row r="84" spans="2:10" ht="18.75">
      <c r="B84" s="196"/>
      <c r="C84" s="16"/>
      <c r="D84" s="12"/>
      <c r="E84" s="12"/>
      <c r="F84" s="195"/>
      <c r="G84" s="199"/>
      <c r="H84" s="199"/>
      <c r="I84" s="199"/>
      <c r="J84" s="199"/>
    </row>
    <row r="85" spans="2:10" ht="18.75">
      <c r="B85" s="196"/>
      <c r="C85" s="16"/>
      <c r="D85" s="12"/>
      <c r="E85" s="12"/>
      <c r="F85" s="195"/>
      <c r="G85" s="199"/>
      <c r="H85" s="199"/>
      <c r="I85" s="199"/>
      <c r="J85" s="199"/>
    </row>
    <row r="86" spans="2:10" ht="29.25" customHeight="1">
      <c r="B86" s="89"/>
      <c r="C86" s="12"/>
      <c r="D86" s="12"/>
      <c r="E86" s="12"/>
      <c r="F86" s="195"/>
      <c r="G86" s="199"/>
      <c r="H86" s="199"/>
      <c r="I86" s="199"/>
      <c r="J86" s="199"/>
    </row>
    <row r="87" spans="2:10" ht="29.25" customHeight="1">
      <c r="B87" s="90"/>
      <c r="C87" s="12"/>
      <c r="D87" s="12"/>
      <c r="E87" s="12"/>
      <c r="F87" s="195"/>
      <c r="G87" s="199"/>
      <c r="H87" s="199"/>
      <c r="I87" s="199"/>
      <c r="J87" s="199"/>
    </row>
    <row r="88" spans="2:10" ht="18.75">
      <c r="B88" s="90"/>
      <c r="C88" s="12"/>
      <c r="D88" s="12"/>
      <c r="E88" s="12"/>
      <c r="F88" s="195"/>
      <c r="G88" s="199"/>
      <c r="H88" s="199"/>
      <c r="I88" s="199"/>
      <c r="J88" s="199"/>
    </row>
    <row r="89" spans="2:10" ht="18.75">
      <c r="B89" s="199"/>
      <c r="C89" s="195"/>
      <c r="D89" s="12"/>
      <c r="E89" s="12"/>
      <c r="F89" s="195"/>
      <c r="G89" s="199"/>
      <c r="H89" s="199"/>
      <c r="I89" s="199"/>
      <c r="J89" s="199"/>
    </row>
    <row r="90" spans="2:10" ht="18.75">
      <c r="B90" s="199"/>
      <c r="C90" s="199"/>
      <c r="D90" s="16"/>
      <c r="E90" s="16"/>
      <c r="F90" s="199"/>
      <c r="G90" s="199"/>
      <c r="H90" s="199"/>
      <c r="I90" s="199"/>
      <c r="J90" s="199"/>
    </row>
    <row r="91" spans="2:10" ht="18.75">
      <c r="B91" s="199"/>
      <c r="C91" s="199"/>
      <c r="D91" s="16"/>
      <c r="E91" s="16"/>
      <c r="F91" s="199"/>
      <c r="G91" s="199"/>
      <c r="H91" s="199"/>
      <c r="I91" s="199"/>
      <c r="J91" s="199"/>
    </row>
    <row r="92" spans="2:10" ht="18.75">
      <c r="B92" s="199"/>
      <c r="C92" s="199"/>
      <c r="D92" s="16"/>
      <c r="E92" s="16"/>
      <c r="F92" s="199"/>
      <c r="G92" s="199"/>
      <c r="H92" s="199"/>
      <c r="I92" s="199"/>
      <c r="J92" s="199"/>
    </row>
    <row r="93" spans="2:10" ht="18.75">
      <c r="B93" s="87"/>
      <c r="C93" s="87"/>
      <c r="D93" s="16"/>
      <c r="E93" s="16"/>
      <c r="F93" s="87"/>
      <c r="G93" s="199"/>
      <c r="H93" s="199"/>
      <c r="I93" s="199"/>
      <c r="J93" s="199"/>
    </row>
    <row r="94" spans="2:10" ht="18.75">
      <c r="B94" s="87"/>
      <c r="C94" s="86"/>
      <c r="D94" s="16"/>
      <c r="E94" s="16"/>
      <c r="F94" s="87"/>
      <c r="G94" s="199"/>
      <c r="H94" s="199"/>
      <c r="I94" s="199"/>
      <c r="J94" s="199"/>
    </row>
    <row r="95" spans="2:10" ht="21.75" customHeight="1">
      <c r="B95" s="86"/>
      <c r="C95" s="86"/>
      <c r="D95" s="86"/>
      <c r="E95" s="86"/>
      <c r="F95" s="87"/>
      <c r="G95" s="199"/>
      <c r="H95" s="199"/>
      <c r="I95" s="199"/>
      <c r="J95" s="199"/>
    </row>
    <row r="96" spans="2:10" ht="21.75" customHeight="1">
      <c r="B96" s="86"/>
      <c r="C96" s="86"/>
      <c r="D96" s="86"/>
      <c r="E96" s="86"/>
      <c r="F96" s="87"/>
      <c r="G96" s="199"/>
      <c r="H96" s="199"/>
      <c r="I96" s="199"/>
      <c r="J96" s="199"/>
    </row>
    <row r="97" spans="1:10" ht="21.75" customHeight="1">
      <c r="B97" s="86"/>
      <c r="C97" s="86"/>
      <c r="D97" s="86"/>
      <c r="E97" s="86"/>
      <c r="F97" s="87"/>
      <c r="G97" s="199"/>
      <c r="H97" s="199"/>
      <c r="I97" s="199"/>
      <c r="J97" s="199"/>
    </row>
    <row r="98" spans="1:10" ht="21.75" customHeight="1">
      <c r="B98" s="86"/>
      <c r="C98" s="86"/>
      <c r="D98" s="86"/>
      <c r="E98" s="86"/>
      <c r="F98" s="87"/>
      <c r="G98" s="199"/>
      <c r="H98" s="199"/>
      <c r="I98" s="199"/>
      <c r="J98" s="199"/>
    </row>
    <row r="99" spans="1:10" ht="21.75" customHeight="1">
      <c r="B99" s="86"/>
      <c r="C99" s="71"/>
      <c r="D99" s="71"/>
      <c r="E99" s="71"/>
      <c r="F99" s="59"/>
      <c r="G99" s="199"/>
      <c r="H99" s="199"/>
      <c r="I99" s="199"/>
      <c r="J99" s="199"/>
    </row>
    <row r="100" spans="1:10" s="7" customFormat="1" ht="22.5" customHeight="1">
      <c r="A100" s="191"/>
      <c r="B100" s="86"/>
      <c r="C100" s="71"/>
      <c r="D100" s="71"/>
      <c r="E100" s="71"/>
      <c r="F100" s="59"/>
      <c r="G100" s="199"/>
      <c r="H100" s="199"/>
      <c r="I100" s="199"/>
      <c r="J100" s="199"/>
    </row>
    <row r="101" spans="1:10" s="7" customFormat="1" ht="22.5" customHeight="1">
      <c r="A101" s="191"/>
      <c r="B101" s="88"/>
      <c r="C101" s="19"/>
      <c r="D101" s="19"/>
      <c r="E101" s="19"/>
      <c r="F101" s="20"/>
      <c r="G101" s="199"/>
      <c r="H101" s="199"/>
      <c r="I101" s="199"/>
      <c r="J101" s="199"/>
    </row>
    <row r="102" spans="1:10" ht="18.75">
      <c r="B102" s="55"/>
      <c r="C102" s="19"/>
      <c r="D102" s="19"/>
      <c r="E102" s="19"/>
      <c r="F102" s="20"/>
      <c r="G102" s="199"/>
      <c r="H102" s="199"/>
      <c r="I102" s="199"/>
      <c r="J102" s="199"/>
    </row>
    <row r="103" spans="1:10" ht="18.75">
      <c r="B103" s="196"/>
      <c r="C103" s="12"/>
      <c r="D103" s="12"/>
      <c r="E103" s="12"/>
      <c r="F103" s="195"/>
      <c r="G103" s="199"/>
      <c r="H103" s="199"/>
      <c r="I103" s="199"/>
      <c r="J103" s="199"/>
    </row>
    <row r="104" spans="1:10" ht="18.75">
      <c r="B104" s="196"/>
      <c r="C104" s="12"/>
      <c r="D104" s="12"/>
      <c r="E104" s="12"/>
      <c r="F104" s="195"/>
      <c r="G104" s="199"/>
      <c r="H104" s="199"/>
      <c r="I104" s="199"/>
      <c r="J104" s="199"/>
    </row>
    <row r="105" spans="1:10" ht="18.75">
      <c r="A105" s="4"/>
      <c r="B105" s="196"/>
      <c r="C105" s="12"/>
      <c r="D105" s="12"/>
      <c r="E105" s="12"/>
      <c r="F105" s="195"/>
      <c r="G105" s="199"/>
      <c r="H105" s="199"/>
      <c r="I105" s="199"/>
      <c r="J105" s="199"/>
    </row>
    <row r="106" spans="1:10" ht="18.75">
      <c r="A106" s="4"/>
      <c r="B106" s="196"/>
      <c r="C106" s="12"/>
      <c r="D106" s="12"/>
      <c r="E106" s="12"/>
      <c r="F106" s="195"/>
      <c r="G106" s="199"/>
      <c r="H106" s="199"/>
      <c r="I106" s="199"/>
      <c r="J106" s="199"/>
    </row>
    <row r="107" spans="1:10" ht="18.75">
      <c r="A107" s="4"/>
      <c r="B107" s="196"/>
      <c r="C107" s="12"/>
      <c r="D107" s="12"/>
      <c r="E107" s="12"/>
      <c r="F107" s="195"/>
      <c r="G107" s="199"/>
      <c r="H107" s="199"/>
      <c r="I107" s="199"/>
      <c r="J107" s="199"/>
    </row>
    <row r="108" spans="1:10" ht="18.75">
      <c r="A108" s="4"/>
      <c r="B108" s="196"/>
      <c r="C108" s="12"/>
      <c r="D108" s="12"/>
      <c r="E108" s="12"/>
      <c r="F108" s="195"/>
      <c r="G108" s="199"/>
      <c r="H108" s="199"/>
      <c r="I108" s="199"/>
      <c r="J108" s="199"/>
    </row>
    <row r="109" spans="1:10" ht="18.75">
      <c r="A109" s="4"/>
      <c r="B109" s="196"/>
      <c r="C109" s="12"/>
      <c r="D109" s="12"/>
      <c r="E109" s="12"/>
      <c r="F109" s="195"/>
      <c r="G109" s="199"/>
      <c r="H109" s="199"/>
      <c r="I109" s="199"/>
      <c r="J109" s="199"/>
    </row>
    <row r="110" spans="1:10" ht="18.75">
      <c r="A110" s="4"/>
      <c r="B110" s="196"/>
      <c r="C110" s="12"/>
      <c r="D110" s="12"/>
      <c r="E110" s="12"/>
      <c r="F110" s="195"/>
      <c r="G110" s="199"/>
      <c r="H110" s="199"/>
      <c r="I110" s="199"/>
      <c r="J110" s="199"/>
    </row>
    <row r="111" spans="1:10" ht="20.25">
      <c r="A111" s="4"/>
      <c r="B111" s="21"/>
      <c r="C111" s="21"/>
      <c r="D111" s="21"/>
      <c r="E111" s="21"/>
      <c r="F111" s="22"/>
      <c r="G111" s="199"/>
      <c r="H111" s="199"/>
      <c r="I111" s="199"/>
      <c r="J111" s="199"/>
    </row>
    <row r="112" spans="1:10" ht="18.75">
      <c r="A112" s="4"/>
      <c r="B112" s="196"/>
      <c r="C112" s="12"/>
      <c r="D112" s="12"/>
      <c r="E112" s="12"/>
      <c r="F112" s="195"/>
      <c r="G112" s="199"/>
      <c r="H112" s="199"/>
      <c r="I112" s="199"/>
      <c r="J112" s="199"/>
    </row>
    <row r="113" spans="1:10" ht="18.75">
      <c r="A113" s="4"/>
      <c r="B113" s="196"/>
      <c r="C113" s="12"/>
      <c r="D113" s="12"/>
      <c r="E113" s="12"/>
      <c r="F113" s="195"/>
      <c r="G113" s="199"/>
      <c r="H113" s="199"/>
      <c r="I113" s="199"/>
      <c r="J113" s="199"/>
    </row>
    <row r="114" spans="1:10" ht="18.75">
      <c r="A114" s="4"/>
      <c r="B114" s="196"/>
      <c r="C114" s="12"/>
      <c r="D114" s="12"/>
      <c r="E114" s="12"/>
      <c r="F114" s="195"/>
      <c r="G114" s="199"/>
      <c r="H114" s="199"/>
      <c r="I114" s="199"/>
      <c r="J114" s="199"/>
    </row>
    <row r="115" spans="1:10" ht="18.75">
      <c r="A115" s="4"/>
      <c r="B115" s="196"/>
      <c r="C115" s="12"/>
      <c r="D115" s="12"/>
      <c r="E115" s="12"/>
      <c r="F115" s="195"/>
      <c r="G115" s="199"/>
      <c r="H115" s="199"/>
      <c r="I115" s="199"/>
      <c r="J115" s="199"/>
    </row>
    <row r="116" spans="1:10" ht="20.25">
      <c r="A116" s="4"/>
      <c r="B116" s="21"/>
      <c r="C116" s="21"/>
      <c r="D116" s="21"/>
      <c r="E116" s="21"/>
      <c r="F116" s="22"/>
      <c r="G116" s="199"/>
      <c r="H116" s="199"/>
      <c r="I116" s="199"/>
      <c r="J116" s="199"/>
    </row>
    <row r="117" spans="1:10" ht="18.75">
      <c r="A117" s="4"/>
      <c r="B117" s="23"/>
      <c r="C117" s="23"/>
      <c r="D117" s="23"/>
      <c r="E117" s="23"/>
      <c r="F117" s="13"/>
      <c r="G117" s="199"/>
      <c r="H117" s="199"/>
      <c r="I117" s="199"/>
      <c r="J117" s="199"/>
    </row>
    <row r="118" spans="1:10" ht="20.25">
      <c r="A118" s="4"/>
      <c r="B118" s="54"/>
      <c r="C118" s="17"/>
      <c r="D118" s="17"/>
      <c r="E118" s="17"/>
      <c r="F118" s="18"/>
      <c r="G118" s="24"/>
      <c r="H118" s="24"/>
      <c r="I118" s="24"/>
      <c r="J118" s="24"/>
    </row>
    <row r="119" spans="1:10" ht="18.75">
      <c r="A119" s="4"/>
      <c r="B119" s="196"/>
      <c r="C119" s="12"/>
      <c r="D119" s="12"/>
      <c r="E119" s="12"/>
      <c r="F119" s="195"/>
      <c r="G119" s="24"/>
      <c r="H119" s="24"/>
      <c r="I119" s="24"/>
      <c r="J119" s="24"/>
    </row>
    <row r="120" spans="1:10" ht="18.75">
      <c r="A120" s="4"/>
      <c r="B120" s="196"/>
      <c r="C120" s="196"/>
      <c r="D120" s="196"/>
      <c r="E120" s="196"/>
      <c r="F120" s="195"/>
      <c r="G120" s="24"/>
      <c r="H120" s="24"/>
      <c r="I120" s="24"/>
      <c r="J120" s="24"/>
    </row>
    <row r="121" spans="1:10" s="7" customFormat="1" ht="18.75">
      <c r="A121" s="191"/>
      <c r="B121" s="23"/>
      <c r="C121" s="23"/>
      <c r="D121" s="23"/>
      <c r="E121" s="23"/>
      <c r="F121" s="13"/>
      <c r="G121" s="24"/>
      <c r="H121" s="24"/>
      <c r="I121" s="24"/>
      <c r="J121" s="24"/>
    </row>
    <row r="122" spans="1:10" s="7" customFormat="1" ht="18.75">
      <c r="A122" s="191"/>
      <c r="B122" s="23"/>
      <c r="C122" s="23"/>
      <c r="D122" s="23"/>
      <c r="E122" s="23"/>
      <c r="F122" s="13"/>
      <c r="G122" s="24"/>
      <c r="H122" s="24"/>
      <c r="I122" s="24"/>
      <c r="J122" s="24"/>
    </row>
    <row r="123" spans="1:10" s="7" customFormat="1" ht="18.75">
      <c r="A123" s="191"/>
      <c r="B123" s="23"/>
      <c r="C123" s="23"/>
      <c r="D123" s="23"/>
      <c r="E123" s="23"/>
      <c r="F123" s="13"/>
      <c r="G123" s="24"/>
      <c r="H123" s="24"/>
      <c r="I123" s="24"/>
      <c r="J123" s="24"/>
    </row>
    <row r="124" spans="1:10" s="7" customFormat="1" ht="18.75">
      <c r="A124" s="191"/>
      <c r="B124" s="23"/>
      <c r="C124" s="23"/>
      <c r="D124" s="23"/>
      <c r="E124" s="23"/>
      <c r="F124" s="13"/>
      <c r="G124" s="24"/>
      <c r="H124" s="24"/>
      <c r="I124" s="24"/>
      <c r="J124" s="24"/>
    </row>
    <row r="125" spans="1:10" s="7" customFormat="1" ht="28.5" customHeight="1">
      <c r="A125" s="191"/>
      <c r="B125" s="23"/>
      <c r="C125" s="23"/>
      <c r="D125" s="23"/>
      <c r="E125" s="23"/>
      <c r="F125" s="13"/>
      <c r="G125" s="24"/>
      <c r="H125" s="24"/>
      <c r="I125" s="24"/>
      <c r="J125" s="24"/>
    </row>
    <row r="126" spans="1:10" s="7" customFormat="1" ht="21.75" customHeight="1">
      <c r="A126" s="191"/>
      <c r="B126" s="23"/>
      <c r="C126" s="23"/>
      <c r="D126" s="23"/>
      <c r="E126" s="23"/>
      <c r="F126" s="13"/>
      <c r="G126" s="24"/>
      <c r="H126" s="24"/>
      <c r="I126" s="24"/>
      <c r="J126" s="24"/>
    </row>
    <row r="127" spans="1:10" ht="29.25" customHeight="1">
      <c r="B127" s="23"/>
      <c r="C127" s="23"/>
      <c r="D127" s="23"/>
      <c r="E127" s="23"/>
      <c r="F127" s="13"/>
      <c r="G127" s="24"/>
      <c r="H127" s="24"/>
      <c r="I127" s="24"/>
      <c r="J127" s="24"/>
    </row>
    <row r="128" spans="1:10" ht="58.5" customHeight="1">
      <c r="B128" s="196"/>
      <c r="C128" s="196"/>
      <c r="D128" s="196"/>
      <c r="E128" s="196"/>
      <c r="F128" s="195"/>
      <c r="G128" s="24"/>
      <c r="H128" s="24"/>
      <c r="I128" s="24"/>
      <c r="J128" s="24"/>
    </row>
    <row r="129" spans="1:10" ht="44.25" customHeight="1">
      <c r="B129" s="23"/>
      <c r="C129" s="23"/>
      <c r="D129" s="23"/>
      <c r="E129" s="23"/>
      <c r="F129" s="13"/>
      <c r="G129" s="24"/>
      <c r="H129" s="24"/>
      <c r="I129" s="24"/>
      <c r="J129" s="24"/>
    </row>
    <row r="130" spans="1:10" ht="57" customHeight="1">
      <c r="B130" s="23"/>
      <c r="C130" s="23"/>
      <c r="D130" s="23"/>
      <c r="E130" s="23"/>
      <c r="F130" s="13"/>
      <c r="G130" s="24"/>
      <c r="H130" s="24"/>
      <c r="I130" s="24"/>
      <c r="J130" s="24"/>
    </row>
    <row r="131" spans="1:10" ht="18.75">
      <c r="B131" s="23"/>
      <c r="C131" s="23"/>
      <c r="D131" s="23"/>
      <c r="E131" s="23"/>
      <c r="F131" s="13"/>
      <c r="G131" s="24"/>
      <c r="H131" s="24"/>
      <c r="I131" s="24"/>
      <c r="J131" s="24"/>
    </row>
    <row r="132" spans="1:10" ht="63.75" customHeight="1">
      <c r="B132" s="196"/>
      <c r="C132" s="12"/>
      <c r="D132" s="12"/>
      <c r="E132" s="12"/>
      <c r="F132" s="195"/>
      <c r="G132" s="199"/>
      <c r="H132" s="199"/>
      <c r="I132" s="199"/>
      <c r="J132" s="199"/>
    </row>
    <row r="133" spans="1:10" ht="54" customHeight="1">
      <c r="B133" s="56"/>
      <c r="C133" s="25"/>
      <c r="D133" s="25"/>
      <c r="E133" s="25"/>
      <c r="F133" s="26"/>
      <c r="G133" s="199"/>
      <c r="H133" s="199"/>
      <c r="I133" s="199"/>
      <c r="J133" s="199"/>
    </row>
    <row r="134" spans="1:10" ht="66" customHeight="1">
      <c r="B134" s="196"/>
      <c r="C134" s="196"/>
      <c r="D134" s="196"/>
      <c r="E134" s="196"/>
      <c r="F134" s="195"/>
      <c r="G134" s="27"/>
      <c r="H134" s="27"/>
      <c r="I134" s="27"/>
      <c r="J134" s="27"/>
    </row>
    <row r="135" spans="1:10" ht="54" customHeight="1">
      <c r="B135" s="28"/>
      <c r="C135" s="28"/>
      <c r="D135" s="28"/>
      <c r="E135" s="28"/>
      <c r="F135" s="29"/>
      <c r="G135" s="24"/>
      <c r="H135" s="24"/>
      <c r="I135" s="24"/>
      <c r="J135" s="24"/>
    </row>
    <row r="136" spans="1:10" ht="42" customHeight="1">
      <c r="B136" s="71"/>
      <c r="C136" s="71"/>
      <c r="D136" s="71"/>
      <c r="E136" s="71"/>
      <c r="F136" s="59"/>
      <c r="G136" s="27"/>
      <c r="H136" s="27"/>
      <c r="I136" s="27"/>
      <c r="J136" s="27"/>
    </row>
    <row r="137" spans="1:10" ht="27" customHeight="1">
      <c r="A137" s="4"/>
      <c r="B137" s="196"/>
      <c r="C137" s="196"/>
      <c r="D137" s="196"/>
      <c r="E137" s="196"/>
      <c r="F137" s="195"/>
      <c r="G137" s="24"/>
      <c r="H137" s="24"/>
      <c r="I137" s="24"/>
      <c r="J137" s="24"/>
    </row>
    <row r="138" spans="1:10" ht="42" customHeight="1">
      <c r="A138" s="4"/>
      <c r="B138" s="71"/>
      <c r="C138" s="71"/>
      <c r="D138" s="71"/>
      <c r="E138" s="71"/>
      <c r="F138" s="59"/>
      <c r="G138" s="27"/>
      <c r="H138" s="27"/>
      <c r="I138" s="27"/>
      <c r="J138" s="27"/>
    </row>
    <row r="139" spans="1:10" ht="96.75" customHeight="1">
      <c r="A139" s="4"/>
      <c r="B139" s="196"/>
      <c r="C139" s="12"/>
      <c r="D139" s="12"/>
      <c r="E139" s="12"/>
      <c r="F139" s="195"/>
      <c r="G139" s="24"/>
      <c r="H139" s="24"/>
      <c r="I139" s="24"/>
      <c r="J139" s="24"/>
    </row>
    <row r="140" spans="1:10" ht="36.75" customHeight="1">
      <c r="A140" s="4"/>
      <c r="B140" s="28"/>
      <c r="C140" s="28"/>
      <c r="D140" s="28"/>
      <c r="E140" s="28"/>
      <c r="F140" s="29"/>
      <c r="G140" s="24"/>
      <c r="H140" s="24"/>
      <c r="I140" s="24"/>
      <c r="J140" s="24"/>
    </row>
    <row r="141" spans="1:10" ht="36.75" customHeight="1">
      <c r="A141" s="4"/>
      <c r="B141" s="196"/>
      <c r="C141" s="196"/>
      <c r="D141" s="196"/>
      <c r="E141" s="196"/>
      <c r="F141" s="195"/>
      <c r="G141" s="24"/>
      <c r="H141" s="24"/>
      <c r="I141" s="24"/>
      <c r="J141" s="24"/>
    </row>
    <row r="142" spans="1:10" ht="36.75" customHeight="1">
      <c r="A142" s="4"/>
      <c r="B142" s="71"/>
      <c r="C142" s="30"/>
      <c r="D142" s="30"/>
      <c r="E142" s="30"/>
      <c r="F142" s="59"/>
      <c r="G142" s="24"/>
      <c r="H142" s="24"/>
      <c r="I142" s="24"/>
      <c r="J142" s="24"/>
    </row>
    <row r="143" spans="1:10" ht="36.75" customHeight="1">
      <c r="A143" s="4"/>
      <c r="B143" s="196"/>
      <c r="C143" s="196"/>
      <c r="D143" s="196"/>
      <c r="E143" s="196"/>
      <c r="F143" s="195"/>
      <c r="G143" s="24"/>
      <c r="H143" s="24"/>
      <c r="I143" s="24"/>
      <c r="J143" s="24"/>
    </row>
    <row r="144" spans="1:10" ht="36.75" customHeight="1">
      <c r="A144" s="4"/>
      <c r="B144" s="196"/>
      <c r="C144" s="196"/>
      <c r="D144" s="196"/>
      <c r="E144" s="196"/>
      <c r="F144" s="195"/>
      <c r="G144" s="24"/>
      <c r="H144" s="24"/>
      <c r="I144" s="24"/>
      <c r="J144" s="24"/>
    </row>
    <row r="145" spans="1:10" ht="36.75" customHeight="1">
      <c r="A145" s="4"/>
      <c r="B145" s="196"/>
      <c r="C145" s="196"/>
      <c r="D145" s="196"/>
      <c r="E145" s="196"/>
      <c r="F145" s="195"/>
      <c r="G145" s="24"/>
      <c r="H145" s="24"/>
      <c r="I145" s="24"/>
      <c r="J145" s="24"/>
    </row>
    <row r="146" spans="1:10" ht="36.75" customHeight="1">
      <c r="A146" s="4"/>
      <c r="B146" s="196"/>
      <c r="C146" s="196"/>
      <c r="D146" s="196"/>
      <c r="E146" s="196"/>
      <c r="F146" s="195"/>
      <c r="G146" s="24"/>
      <c r="H146" s="24"/>
      <c r="I146" s="24"/>
      <c r="J146" s="24"/>
    </row>
    <row r="147" spans="1:10" ht="36.75" customHeight="1">
      <c r="A147" s="4"/>
      <c r="B147" s="196"/>
      <c r="C147" s="196"/>
      <c r="D147" s="196"/>
      <c r="E147" s="196"/>
      <c r="F147" s="195"/>
      <c r="G147" s="24"/>
      <c r="H147" s="24"/>
      <c r="I147" s="24"/>
      <c r="J147" s="24"/>
    </row>
    <row r="148" spans="1:10" ht="42" customHeight="1">
      <c r="A148" s="4"/>
      <c r="B148" s="196"/>
      <c r="C148" s="196"/>
      <c r="D148" s="196"/>
      <c r="E148" s="196"/>
      <c r="F148" s="195"/>
      <c r="G148" s="24"/>
      <c r="H148" s="24"/>
      <c r="I148" s="24"/>
      <c r="J148" s="24"/>
    </row>
    <row r="149" spans="1:10" ht="36.75" customHeight="1">
      <c r="A149" s="4"/>
      <c r="B149" s="196"/>
      <c r="C149" s="196"/>
      <c r="D149" s="196"/>
      <c r="E149" s="196"/>
      <c r="F149" s="195"/>
      <c r="G149" s="24"/>
      <c r="H149" s="24"/>
      <c r="I149" s="24"/>
      <c r="J149" s="24"/>
    </row>
    <row r="150" spans="1:10" ht="36.75" customHeight="1">
      <c r="A150" s="4"/>
      <c r="B150" s="196"/>
      <c r="C150" s="196"/>
      <c r="D150" s="196"/>
      <c r="E150" s="196"/>
      <c r="F150" s="195"/>
      <c r="G150" s="24"/>
      <c r="H150" s="24"/>
      <c r="I150" s="24"/>
      <c r="J150" s="24"/>
    </row>
    <row r="151" spans="1:10" ht="36.75" customHeight="1">
      <c r="A151" s="4"/>
      <c r="B151" s="196"/>
      <c r="C151" s="196"/>
      <c r="D151" s="196"/>
      <c r="E151" s="196"/>
      <c r="F151" s="195"/>
      <c r="G151" s="24"/>
      <c r="H151" s="24"/>
      <c r="I151" s="24"/>
      <c r="J151" s="24"/>
    </row>
    <row r="152" spans="1:10" ht="36.75" customHeight="1">
      <c r="A152" s="4"/>
      <c r="B152" s="196"/>
      <c r="C152" s="196"/>
      <c r="D152" s="196"/>
      <c r="E152" s="196"/>
      <c r="F152" s="195"/>
      <c r="G152" s="24"/>
      <c r="H152" s="24"/>
      <c r="I152" s="24"/>
      <c r="J152" s="24"/>
    </row>
    <row r="153" spans="1:10" ht="36.75" customHeight="1">
      <c r="A153" s="4"/>
      <c r="B153" s="196"/>
      <c r="C153" s="196"/>
      <c r="D153" s="196"/>
      <c r="E153" s="196"/>
      <c r="F153" s="195"/>
      <c r="G153" s="24"/>
      <c r="H153" s="24"/>
      <c r="I153" s="24"/>
      <c r="J153" s="24"/>
    </row>
    <row r="154" spans="1:10" ht="36.75" customHeight="1">
      <c r="A154" s="4"/>
      <c r="B154" s="196"/>
      <c r="C154" s="196"/>
      <c r="D154" s="196"/>
      <c r="E154" s="196"/>
      <c r="F154" s="195"/>
      <c r="G154" s="24"/>
      <c r="H154" s="24"/>
      <c r="I154" s="24"/>
      <c r="J154" s="24"/>
    </row>
    <row r="155" spans="1:10" ht="29.25" customHeight="1">
      <c r="A155" s="4"/>
      <c r="B155" s="196"/>
      <c r="C155" s="196"/>
      <c r="D155" s="196"/>
      <c r="E155" s="196"/>
      <c r="F155" s="195"/>
      <c r="G155" s="24"/>
      <c r="H155" s="24"/>
      <c r="I155" s="24"/>
      <c r="J155" s="24"/>
    </row>
    <row r="156" spans="1:10" ht="26.25" customHeight="1">
      <c r="A156" s="4"/>
      <c r="B156" s="196"/>
      <c r="C156" s="196"/>
      <c r="D156" s="196"/>
      <c r="E156" s="196"/>
      <c r="F156" s="195"/>
      <c r="G156" s="24"/>
      <c r="H156" s="24"/>
      <c r="I156" s="24"/>
      <c r="J156" s="24"/>
    </row>
    <row r="157" spans="1:10" ht="26.25" customHeight="1">
      <c r="A157" s="4"/>
      <c r="B157" s="196"/>
      <c r="C157" s="196"/>
      <c r="D157" s="196"/>
      <c r="E157" s="196"/>
      <c r="F157" s="195"/>
      <c r="G157" s="24"/>
      <c r="H157" s="24"/>
      <c r="I157" s="24"/>
      <c r="J157" s="24"/>
    </row>
    <row r="158" spans="1:10" ht="36.75" customHeight="1">
      <c r="A158" s="4"/>
      <c r="B158" s="196"/>
      <c r="C158" s="196"/>
      <c r="D158" s="196"/>
      <c r="E158" s="196"/>
      <c r="F158" s="195"/>
      <c r="G158" s="24"/>
      <c r="H158" s="24"/>
      <c r="I158" s="24"/>
      <c r="J158" s="24"/>
    </row>
    <row r="159" spans="1:10" ht="26.25" customHeight="1">
      <c r="A159" s="4"/>
      <c r="B159" s="196"/>
      <c r="C159" s="196"/>
      <c r="D159" s="196"/>
      <c r="E159" s="196"/>
      <c r="F159" s="195"/>
      <c r="G159" s="24"/>
      <c r="H159" s="24"/>
      <c r="I159" s="24"/>
      <c r="J159" s="24"/>
    </row>
    <row r="160" spans="1:10" ht="30.75" customHeight="1">
      <c r="A160" s="4"/>
      <c r="B160" s="71"/>
      <c r="C160" s="30"/>
      <c r="D160" s="30"/>
      <c r="E160" s="30"/>
      <c r="F160" s="59"/>
      <c r="G160" s="24"/>
      <c r="H160" s="24"/>
      <c r="I160" s="24"/>
      <c r="J160" s="24"/>
    </row>
    <row r="161" spans="1:10" ht="80.25" customHeight="1">
      <c r="A161" s="4"/>
      <c r="B161" s="71"/>
      <c r="C161" s="71"/>
      <c r="D161" s="71"/>
      <c r="E161" s="71"/>
      <c r="F161" s="59"/>
      <c r="G161" s="27"/>
      <c r="H161" s="27"/>
      <c r="I161" s="27"/>
      <c r="J161" s="27"/>
    </row>
    <row r="162" spans="1:10" ht="39.75" customHeight="1">
      <c r="A162" s="4"/>
      <c r="B162" s="196"/>
      <c r="C162" s="12"/>
      <c r="D162" s="12"/>
      <c r="E162" s="12"/>
      <c r="F162" s="195"/>
      <c r="G162" s="27"/>
      <c r="H162" s="27"/>
      <c r="I162" s="27"/>
      <c r="J162" s="27"/>
    </row>
    <row r="163" spans="1:10" ht="42" customHeight="1">
      <c r="A163" s="4"/>
      <c r="B163" s="196"/>
      <c r="C163" s="196"/>
      <c r="D163" s="196"/>
      <c r="E163" s="196"/>
      <c r="F163" s="195"/>
      <c r="G163" s="24"/>
      <c r="H163" s="24"/>
      <c r="I163" s="24"/>
      <c r="J163" s="24"/>
    </row>
    <row r="164" spans="1:10" ht="22.5" customHeight="1">
      <c r="A164" s="4"/>
      <c r="B164" s="196"/>
      <c r="C164" s="196"/>
      <c r="D164" s="196"/>
      <c r="E164" s="196"/>
      <c r="F164" s="195"/>
      <c r="G164" s="24"/>
      <c r="H164" s="24"/>
      <c r="I164" s="24"/>
      <c r="J164" s="24"/>
    </row>
    <row r="165" spans="1:10" ht="20.25" customHeight="1">
      <c r="A165" s="4"/>
      <c r="B165" s="196"/>
      <c r="C165" s="196"/>
      <c r="D165" s="196"/>
      <c r="E165" s="196"/>
      <c r="F165" s="195"/>
      <c r="G165" s="24"/>
      <c r="H165" s="24"/>
      <c r="I165" s="24"/>
      <c r="J165" s="24"/>
    </row>
    <row r="166" spans="1:10" ht="20.25">
      <c r="A166" s="4"/>
      <c r="B166" s="31"/>
      <c r="C166" s="31"/>
      <c r="D166" s="31"/>
      <c r="E166" s="31"/>
      <c r="F166" s="32"/>
      <c r="G166" s="24"/>
      <c r="H166" s="24"/>
      <c r="I166" s="24"/>
      <c r="J166" s="24"/>
    </row>
    <row r="167" spans="1:10" ht="18.75">
      <c r="A167" s="4"/>
      <c r="B167" s="196"/>
      <c r="C167" s="196"/>
      <c r="D167" s="196"/>
      <c r="E167" s="196"/>
      <c r="F167" s="195"/>
      <c r="G167" s="24"/>
      <c r="H167" s="24"/>
      <c r="I167" s="24"/>
      <c r="J167" s="24"/>
    </row>
    <row r="168" spans="1:10" ht="20.25">
      <c r="A168" s="4"/>
      <c r="B168" s="21"/>
      <c r="C168" s="33"/>
      <c r="D168" s="33"/>
      <c r="E168" s="33"/>
      <c r="F168" s="22"/>
    </row>
    <row r="169" spans="1:10" ht="20.25">
      <c r="A169" s="4"/>
      <c r="B169" s="21"/>
      <c r="C169" s="33"/>
      <c r="D169" s="33"/>
      <c r="E169" s="33"/>
      <c r="F169" s="22"/>
    </row>
    <row r="170" spans="1:10" ht="20.25">
      <c r="A170" s="4"/>
      <c r="B170" s="21"/>
      <c r="C170" s="33"/>
      <c r="D170" s="33"/>
      <c r="E170" s="33"/>
      <c r="F170" s="22"/>
    </row>
    <row r="171" spans="1:10" ht="20.25">
      <c r="A171" s="4"/>
      <c r="B171" s="21"/>
      <c r="C171" s="33"/>
      <c r="D171" s="33"/>
      <c r="E171" s="33"/>
      <c r="F171" s="22"/>
    </row>
    <row r="172" spans="1:10" ht="20.25">
      <c r="A172" s="4"/>
      <c r="B172" s="21"/>
      <c r="C172" s="33"/>
      <c r="D172" s="33"/>
      <c r="E172" s="33"/>
      <c r="F172" s="22"/>
    </row>
    <row r="173" spans="1:10" ht="20.25">
      <c r="A173" s="4"/>
      <c r="B173" s="21"/>
      <c r="C173" s="33"/>
      <c r="D173" s="33"/>
      <c r="E173" s="33"/>
      <c r="F173" s="22"/>
    </row>
    <row r="174" spans="1:10" ht="20.25">
      <c r="A174" s="4"/>
      <c r="B174" s="21"/>
      <c r="C174" s="33"/>
      <c r="D174" s="33"/>
      <c r="E174" s="33"/>
      <c r="F174" s="22"/>
    </row>
    <row r="175" spans="1:10" ht="20.25">
      <c r="A175" s="4"/>
      <c r="B175" s="21"/>
      <c r="C175" s="33"/>
      <c r="D175" s="33"/>
      <c r="E175" s="33"/>
      <c r="F175" s="22"/>
    </row>
    <row r="176" spans="1:10" ht="20.25" customHeight="1">
      <c r="A176" s="4"/>
      <c r="B176" s="60"/>
      <c r="C176" s="1"/>
      <c r="D176" s="1"/>
      <c r="E176" s="1"/>
      <c r="F176" s="189"/>
      <c r="G176" s="189"/>
      <c r="H176" s="189"/>
      <c r="I176" s="189"/>
      <c r="J176" s="189"/>
    </row>
    <row r="177" spans="1:10" ht="20.25" customHeight="1">
      <c r="A177" s="4"/>
      <c r="B177" s="21"/>
      <c r="C177" s="22"/>
      <c r="D177" s="22"/>
      <c r="E177" s="22"/>
      <c r="F177" s="22"/>
      <c r="G177" s="22"/>
      <c r="H177" s="22"/>
      <c r="I177" s="22"/>
      <c r="J177" s="22"/>
    </row>
    <row r="178" spans="1:10" ht="20.25">
      <c r="A178" s="4"/>
      <c r="B178" s="21"/>
      <c r="C178" s="22"/>
      <c r="D178" s="22"/>
      <c r="E178" s="22"/>
      <c r="F178" s="22"/>
      <c r="G178" s="199"/>
      <c r="H178" s="199"/>
      <c r="I178" s="199"/>
      <c r="J178" s="199"/>
    </row>
    <row r="179" spans="1:10" ht="18.75">
      <c r="A179" s="4"/>
      <c r="B179" s="71"/>
      <c r="C179" s="59"/>
      <c r="D179" s="59"/>
      <c r="E179" s="59"/>
      <c r="F179" s="59"/>
      <c r="G179" s="195"/>
      <c r="H179" s="195"/>
      <c r="I179" s="195"/>
      <c r="J179" s="195"/>
    </row>
    <row r="180" spans="1:10" ht="20.25">
      <c r="A180" s="4"/>
      <c r="B180" s="34"/>
      <c r="C180" s="34"/>
      <c r="D180" s="34"/>
      <c r="E180" s="34"/>
      <c r="F180" s="35"/>
      <c r="G180" s="199"/>
      <c r="H180" s="199"/>
      <c r="I180" s="199"/>
      <c r="J180" s="199"/>
    </row>
    <row r="181" spans="1:10" ht="20.25">
      <c r="A181" s="4"/>
      <c r="B181" s="36"/>
      <c r="C181" s="36"/>
      <c r="D181" s="36"/>
      <c r="E181" s="36"/>
      <c r="F181" s="37"/>
      <c r="G181" s="199"/>
      <c r="H181" s="199"/>
      <c r="I181" s="199"/>
      <c r="J181" s="199"/>
    </row>
    <row r="182" spans="1:10" ht="18.75">
      <c r="A182" s="4"/>
      <c r="B182" s="38"/>
      <c r="C182" s="38"/>
      <c r="D182" s="38"/>
      <c r="E182" s="38"/>
      <c r="F182" s="39"/>
      <c r="G182" s="199"/>
      <c r="H182" s="199"/>
      <c r="I182" s="199"/>
      <c r="J182" s="199"/>
    </row>
    <row r="183" spans="1:10" ht="18.75">
      <c r="A183" s="4"/>
      <c r="B183" s="38"/>
      <c r="C183" s="40"/>
      <c r="D183" s="40"/>
      <c r="E183" s="40"/>
      <c r="F183" s="39"/>
      <c r="G183" s="199"/>
      <c r="H183" s="199"/>
      <c r="I183" s="199"/>
      <c r="J183" s="199"/>
    </row>
    <row r="184" spans="1:10" ht="18.75">
      <c r="A184" s="4"/>
      <c r="B184" s="41"/>
      <c r="C184" s="41"/>
      <c r="D184" s="41"/>
      <c r="E184" s="41"/>
      <c r="F184" s="42"/>
      <c r="G184" s="43"/>
      <c r="H184" s="43"/>
      <c r="I184" s="43"/>
      <c r="J184" s="43"/>
    </row>
    <row r="185" spans="1:10" ht="18.75">
      <c r="A185" s="4"/>
      <c r="B185" s="71"/>
      <c r="C185" s="30"/>
      <c r="D185" s="30"/>
      <c r="E185" s="30"/>
      <c r="F185" s="59"/>
      <c r="G185" s="199"/>
      <c r="H185" s="199"/>
      <c r="I185" s="199"/>
      <c r="J185" s="199"/>
    </row>
    <row r="186" spans="1:10" ht="18.75">
      <c r="A186" s="4"/>
      <c r="B186" s="41"/>
      <c r="C186" s="41"/>
      <c r="D186" s="41"/>
      <c r="E186" s="41"/>
      <c r="F186" s="42"/>
      <c r="G186" s="199"/>
      <c r="H186" s="199"/>
      <c r="I186" s="199"/>
      <c r="J186" s="199"/>
    </row>
    <row r="187" spans="1:10" ht="18.75">
      <c r="A187" s="4"/>
      <c r="B187" s="196"/>
      <c r="C187" s="196"/>
      <c r="D187" s="196"/>
      <c r="E187" s="196"/>
      <c r="F187" s="195"/>
      <c r="G187" s="199"/>
      <c r="H187" s="199"/>
      <c r="I187" s="199"/>
      <c r="J187" s="199"/>
    </row>
    <row r="188" spans="1:10" ht="18.75">
      <c r="A188" s="4"/>
      <c r="B188" s="196"/>
      <c r="C188" s="196"/>
      <c r="D188" s="196"/>
      <c r="E188" s="196"/>
      <c r="F188" s="195"/>
      <c r="G188" s="199"/>
      <c r="H188" s="199"/>
      <c r="I188" s="199"/>
      <c r="J188" s="199"/>
    </row>
    <row r="189" spans="1:10" ht="18.75">
      <c r="A189" s="4"/>
      <c r="B189" s="196"/>
      <c r="C189" s="196"/>
      <c r="D189" s="196"/>
      <c r="E189" s="196"/>
      <c r="F189" s="195"/>
      <c r="G189" s="199"/>
      <c r="H189" s="199"/>
      <c r="I189" s="199"/>
      <c r="J189" s="199"/>
    </row>
    <row r="190" spans="1:10" ht="18.75">
      <c r="A190" s="4"/>
      <c r="B190" s="196"/>
      <c r="C190" s="196"/>
      <c r="D190" s="196"/>
      <c r="E190" s="196"/>
      <c r="F190" s="195"/>
      <c r="G190" s="199"/>
      <c r="H190" s="199"/>
      <c r="I190" s="199"/>
      <c r="J190" s="199"/>
    </row>
    <row r="191" spans="1:10" ht="18.75">
      <c r="A191" s="4"/>
      <c r="B191" s="196"/>
      <c r="C191" s="196"/>
      <c r="D191" s="196"/>
      <c r="E191" s="196"/>
      <c r="F191" s="195"/>
      <c r="G191" s="199"/>
      <c r="H191" s="199"/>
      <c r="I191" s="199"/>
      <c r="J191" s="199"/>
    </row>
    <row r="192" spans="1:10" ht="18.75">
      <c r="A192" s="4"/>
      <c r="B192" s="196"/>
      <c r="C192" s="196"/>
      <c r="D192" s="196"/>
      <c r="E192" s="196"/>
      <c r="F192" s="195"/>
      <c r="G192" s="199"/>
      <c r="H192" s="199"/>
      <c r="I192" s="199"/>
      <c r="J192" s="199"/>
    </row>
    <row r="193" spans="1:10" ht="18.75">
      <c r="A193" s="4"/>
      <c r="B193" s="196"/>
      <c r="C193" s="196"/>
      <c r="D193" s="196"/>
      <c r="E193" s="196"/>
      <c r="F193" s="195"/>
      <c r="G193" s="199"/>
      <c r="H193" s="199"/>
      <c r="I193" s="199"/>
      <c r="J193" s="199"/>
    </row>
    <row r="194" spans="1:10" ht="18.75">
      <c r="A194" s="4"/>
      <c r="B194" s="196"/>
      <c r="C194" s="196"/>
      <c r="D194" s="196"/>
      <c r="E194" s="196"/>
      <c r="F194" s="195"/>
      <c r="G194" s="199"/>
      <c r="H194" s="199"/>
      <c r="I194" s="199"/>
      <c r="J194" s="199"/>
    </row>
    <row r="195" spans="1:10" ht="18.75">
      <c r="A195" s="4"/>
      <c r="B195" s="196"/>
      <c r="C195" s="196"/>
      <c r="D195" s="196"/>
      <c r="E195" s="196"/>
      <c r="F195" s="195"/>
      <c r="G195" s="199"/>
      <c r="H195" s="199"/>
      <c r="I195" s="199"/>
      <c r="J195" s="199"/>
    </row>
    <row r="196" spans="1:10" ht="18.75">
      <c r="A196" s="4"/>
      <c r="B196" s="196"/>
      <c r="C196" s="196"/>
      <c r="D196" s="196"/>
      <c r="E196" s="196"/>
      <c r="F196" s="195"/>
      <c r="G196" s="199"/>
      <c r="H196" s="199"/>
      <c r="I196" s="199"/>
      <c r="J196" s="199"/>
    </row>
    <row r="197" spans="1:10" ht="18.75">
      <c r="A197" s="4"/>
      <c r="B197" s="196"/>
      <c r="C197" s="196"/>
      <c r="D197" s="196"/>
      <c r="E197" s="196"/>
      <c r="F197" s="195"/>
      <c r="G197" s="199"/>
      <c r="H197" s="199"/>
      <c r="I197" s="199"/>
      <c r="J197" s="199"/>
    </row>
    <row r="198" spans="1:10">
      <c r="A198" s="4"/>
      <c r="B198" s="44"/>
      <c r="C198" s="44"/>
      <c r="D198" s="44"/>
      <c r="E198" s="44"/>
      <c r="F198" s="45"/>
      <c r="G198" s="9"/>
      <c r="H198" s="9"/>
      <c r="I198" s="9"/>
      <c r="J198" s="9"/>
    </row>
    <row r="199" spans="1:10">
      <c r="A199" s="4"/>
      <c r="B199" s="44"/>
      <c r="C199" s="44"/>
      <c r="D199" s="44"/>
      <c r="E199" s="44"/>
      <c r="F199" s="45"/>
      <c r="G199" s="9"/>
      <c r="H199" s="9"/>
      <c r="I199" s="9"/>
      <c r="J199" s="9"/>
    </row>
    <row r="200" spans="1:10" ht="27" customHeight="1">
      <c r="A200" s="4"/>
      <c r="B200" s="196"/>
      <c r="C200" s="196"/>
      <c r="D200" s="196"/>
      <c r="E200" s="196"/>
      <c r="F200" s="195"/>
      <c r="G200" s="199"/>
      <c r="H200" s="199"/>
      <c r="I200" s="199"/>
      <c r="J200" s="199"/>
    </row>
    <row r="201" spans="1:10" ht="42.75" customHeight="1">
      <c r="A201" s="4"/>
      <c r="B201" s="196"/>
      <c r="C201" s="196"/>
      <c r="D201" s="196"/>
      <c r="E201" s="196"/>
      <c r="F201" s="195"/>
      <c r="G201" s="199"/>
      <c r="H201" s="199"/>
      <c r="I201" s="199"/>
      <c r="J201" s="199"/>
    </row>
    <row r="202" spans="1:10" ht="66.75" customHeight="1">
      <c r="A202" s="4"/>
      <c r="B202" s="44"/>
      <c r="C202" s="44"/>
      <c r="D202" s="44"/>
      <c r="E202" s="44"/>
      <c r="F202" s="45"/>
      <c r="G202" s="9"/>
      <c r="H202" s="9"/>
      <c r="I202" s="9"/>
      <c r="J202" s="9"/>
    </row>
    <row r="203" spans="1:10" ht="49.5" customHeight="1">
      <c r="A203" s="4"/>
      <c r="B203" s="44"/>
      <c r="C203" s="44"/>
      <c r="D203" s="44"/>
      <c r="E203" s="44"/>
      <c r="F203" s="45"/>
      <c r="G203" s="9"/>
      <c r="H203" s="9"/>
      <c r="I203" s="9"/>
      <c r="J203" s="9"/>
    </row>
    <row r="204" spans="1:10" ht="67.5" customHeight="1">
      <c r="A204" s="4"/>
      <c r="B204" s="44"/>
      <c r="C204" s="44"/>
      <c r="D204" s="44"/>
      <c r="E204" s="44"/>
      <c r="F204" s="45"/>
      <c r="G204" s="9"/>
      <c r="H204" s="9"/>
      <c r="I204" s="9"/>
      <c r="J204" s="9"/>
    </row>
    <row r="205" spans="1:10" ht="45" customHeight="1">
      <c r="A205" s="4"/>
      <c r="B205" s="44"/>
      <c r="C205" s="44"/>
      <c r="D205" s="44"/>
      <c r="E205" s="44"/>
      <c r="F205" s="45"/>
      <c r="G205" s="9"/>
      <c r="H205" s="9"/>
      <c r="I205" s="9"/>
      <c r="J205" s="9"/>
    </row>
    <row r="206" spans="1:10" ht="36" customHeight="1">
      <c r="A206" s="4"/>
      <c r="B206" s="44"/>
      <c r="C206" s="44"/>
      <c r="D206" s="44"/>
      <c r="E206" s="44"/>
      <c r="F206" s="45"/>
      <c r="G206" s="9"/>
      <c r="H206" s="9"/>
      <c r="I206" s="9"/>
      <c r="J206" s="9"/>
    </row>
    <row r="207" spans="1:10" ht="28.5" customHeight="1">
      <c r="A207" s="4"/>
      <c r="B207" s="196"/>
      <c r="C207" s="196"/>
      <c r="D207" s="196"/>
      <c r="E207" s="196"/>
      <c r="F207" s="195"/>
      <c r="G207" s="199"/>
      <c r="H207" s="199"/>
      <c r="I207" s="199"/>
      <c r="J207" s="199"/>
    </row>
    <row r="208" spans="1:10" ht="36.75" customHeight="1">
      <c r="A208" s="4"/>
      <c r="B208" s="196"/>
      <c r="C208" s="196"/>
      <c r="D208" s="196"/>
      <c r="E208" s="196"/>
      <c r="F208" s="195"/>
      <c r="G208" s="46"/>
      <c r="H208" s="46"/>
      <c r="I208" s="46"/>
      <c r="J208" s="46"/>
    </row>
    <row r="209" spans="1:10" ht="47.25" customHeight="1">
      <c r="A209" s="4"/>
      <c r="B209" s="196"/>
      <c r="C209" s="196"/>
      <c r="D209" s="196"/>
      <c r="E209" s="196"/>
      <c r="F209" s="195"/>
      <c r="G209" s="46"/>
      <c r="H209" s="46"/>
      <c r="I209" s="46"/>
      <c r="J209" s="46"/>
    </row>
    <row r="210" spans="1:10" ht="45" customHeight="1">
      <c r="A210" s="4"/>
      <c r="B210" s="44"/>
      <c r="C210" s="44"/>
      <c r="D210" s="44"/>
      <c r="E210" s="44"/>
      <c r="F210" s="45"/>
      <c r="G210" s="9"/>
      <c r="H210" s="9"/>
      <c r="I210" s="9"/>
      <c r="J210" s="9"/>
    </row>
    <row r="211" spans="1:10" ht="63.75" customHeight="1">
      <c r="A211" s="4"/>
      <c r="B211" s="44"/>
      <c r="C211" s="44"/>
      <c r="D211" s="44"/>
      <c r="E211" s="44"/>
      <c r="F211" s="45"/>
      <c r="G211" s="9"/>
      <c r="H211" s="9"/>
      <c r="I211" s="9"/>
      <c r="J211" s="9"/>
    </row>
    <row r="212" spans="1:10" ht="44.25" customHeight="1">
      <c r="A212" s="4"/>
      <c r="B212" s="44"/>
      <c r="C212" s="44"/>
      <c r="D212" s="44"/>
      <c r="E212" s="44"/>
      <c r="F212" s="45"/>
      <c r="G212" s="9"/>
      <c r="H212" s="9"/>
      <c r="I212" s="9"/>
      <c r="J212" s="9"/>
    </row>
    <row r="213" spans="1:10" ht="45.75" customHeight="1">
      <c r="A213" s="4"/>
      <c r="B213" s="196"/>
      <c r="C213" s="196"/>
      <c r="D213" s="196"/>
      <c r="E213" s="196"/>
      <c r="F213" s="195"/>
      <c r="G213" s="47"/>
      <c r="H213" s="47"/>
      <c r="I213" s="47"/>
      <c r="J213" s="47"/>
    </row>
    <row r="214" spans="1:10" ht="42" customHeight="1">
      <c r="A214" s="4"/>
      <c r="B214" s="196"/>
      <c r="C214" s="196"/>
      <c r="D214" s="196"/>
      <c r="E214" s="196"/>
      <c r="F214" s="195"/>
      <c r="G214" s="46"/>
      <c r="H214" s="46"/>
      <c r="I214" s="46"/>
      <c r="J214" s="46"/>
    </row>
    <row r="215" spans="1:10" ht="18.75">
      <c r="A215" s="4"/>
      <c r="B215" s="196"/>
      <c r="C215" s="196"/>
      <c r="D215" s="196"/>
      <c r="E215" s="196"/>
      <c r="F215" s="195"/>
      <c r="G215" s="46"/>
      <c r="H215" s="46"/>
      <c r="I215" s="46"/>
      <c r="J215" s="46"/>
    </row>
    <row r="216" spans="1:10" ht="18.75">
      <c r="A216" s="4"/>
      <c r="B216" s="196"/>
      <c r="C216" s="196"/>
      <c r="D216" s="196"/>
      <c r="E216" s="196"/>
      <c r="F216" s="195"/>
      <c r="G216" s="46"/>
      <c r="H216" s="46"/>
      <c r="I216" s="46"/>
      <c r="J216" s="46"/>
    </row>
    <row r="217" spans="1:10" ht="18.75">
      <c r="A217" s="4"/>
      <c r="B217" s="196"/>
      <c r="C217" s="196"/>
      <c r="D217" s="196"/>
      <c r="E217" s="196"/>
      <c r="F217" s="195"/>
      <c r="G217" s="46"/>
      <c r="H217" s="46"/>
      <c r="I217" s="46"/>
      <c r="J217" s="46"/>
    </row>
    <row r="218" spans="1:10">
      <c r="A218" s="4"/>
      <c r="B218" s="44"/>
      <c r="C218" s="44"/>
      <c r="D218" s="44"/>
      <c r="E218" s="44"/>
      <c r="F218" s="45"/>
      <c r="G218" s="9"/>
      <c r="H218" s="9"/>
      <c r="I218" s="9"/>
      <c r="J218" s="9"/>
    </row>
    <row r="219" spans="1:10">
      <c r="A219" s="4"/>
      <c r="B219" s="44"/>
      <c r="C219" s="44"/>
      <c r="D219" s="44"/>
      <c r="E219" s="44"/>
      <c r="F219" s="45"/>
      <c r="G219" s="9"/>
      <c r="H219" s="9"/>
      <c r="I219" s="9"/>
      <c r="J219" s="9"/>
    </row>
    <row r="220" spans="1:10" ht="18.75">
      <c r="A220" s="4"/>
      <c r="B220" s="196"/>
      <c r="C220" s="12"/>
      <c r="D220" s="12"/>
      <c r="E220" s="12"/>
      <c r="F220" s="195"/>
      <c r="G220" s="199"/>
      <c r="H220" s="199"/>
      <c r="I220" s="199"/>
      <c r="J220" s="199"/>
    </row>
    <row r="221" spans="1:10" ht="18.75">
      <c r="A221" s="4"/>
      <c r="B221" s="71"/>
      <c r="C221" s="30"/>
      <c r="D221" s="30"/>
      <c r="E221" s="30"/>
      <c r="F221" s="59"/>
      <c r="G221" s="48"/>
      <c r="H221" s="48"/>
      <c r="I221" s="48"/>
      <c r="J221" s="48"/>
    </row>
    <row r="222" spans="1:10" ht="18.75">
      <c r="A222" s="4"/>
      <c r="B222" s="71"/>
      <c r="C222" s="30"/>
      <c r="D222" s="30"/>
      <c r="E222" s="30"/>
      <c r="F222" s="59"/>
      <c r="G222" s="48"/>
      <c r="H222" s="48"/>
      <c r="I222" s="48"/>
      <c r="J222" s="48"/>
    </row>
    <row r="223" spans="1:10" ht="18.75">
      <c r="A223" s="4"/>
      <c r="B223" s="71"/>
      <c r="C223" s="30"/>
      <c r="D223" s="30"/>
      <c r="E223" s="30"/>
      <c r="F223" s="59"/>
      <c r="G223" s="48"/>
      <c r="H223" s="48"/>
      <c r="I223" s="48"/>
      <c r="J223" s="48"/>
    </row>
    <row r="224" spans="1:10" ht="18.75">
      <c r="A224" s="4"/>
      <c r="B224" s="71"/>
      <c r="C224" s="30"/>
      <c r="D224" s="30"/>
      <c r="E224" s="30"/>
      <c r="F224" s="59"/>
      <c r="G224" s="199"/>
      <c r="H224" s="199"/>
      <c r="I224" s="199"/>
      <c r="J224" s="199"/>
    </row>
    <row r="225" spans="1:10" ht="18.75">
      <c r="A225" s="4"/>
      <c r="B225" s="71"/>
      <c r="C225" s="30"/>
      <c r="D225" s="30"/>
      <c r="E225" s="30"/>
      <c r="F225" s="59"/>
      <c r="G225" s="199"/>
      <c r="H225" s="199"/>
      <c r="I225" s="199"/>
      <c r="J225" s="199"/>
    </row>
    <row r="226" spans="1:10">
      <c r="A226" s="4"/>
      <c r="B226" s="57"/>
      <c r="C226" s="49"/>
      <c r="D226" s="49"/>
      <c r="E226" s="49"/>
      <c r="F226" s="50"/>
      <c r="G226" s="9"/>
      <c r="H226" s="9"/>
      <c r="I226" s="9"/>
      <c r="J226" s="9"/>
    </row>
    <row r="227" spans="1:10">
      <c r="A227" s="4"/>
      <c r="B227" s="57"/>
      <c r="C227" s="49"/>
      <c r="D227" s="49"/>
      <c r="E227" s="49"/>
      <c r="F227" s="50"/>
      <c r="G227" s="9"/>
      <c r="H227" s="9"/>
      <c r="I227" s="9"/>
      <c r="J227" s="9"/>
    </row>
    <row r="228" spans="1:10" ht="18.75">
      <c r="A228" s="4"/>
      <c r="B228" s="196"/>
      <c r="C228" s="12"/>
      <c r="D228" s="12"/>
      <c r="E228" s="12"/>
      <c r="F228" s="195"/>
      <c r="G228" s="24"/>
      <c r="H228" s="24"/>
      <c r="I228" s="24"/>
      <c r="J228" s="24"/>
    </row>
    <row r="229" spans="1:10" ht="18.75">
      <c r="A229" s="4"/>
      <c r="B229" s="196"/>
      <c r="C229" s="12"/>
      <c r="D229" s="12"/>
      <c r="E229" s="12"/>
      <c r="F229" s="195"/>
      <c r="G229" s="24"/>
      <c r="H229" s="24"/>
      <c r="I229" s="24"/>
      <c r="J229" s="24"/>
    </row>
    <row r="230" spans="1:10" ht="18.75">
      <c r="A230" s="4"/>
      <c r="B230" s="196"/>
      <c r="C230" s="12"/>
      <c r="D230" s="12"/>
      <c r="E230" s="12"/>
      <c r="F230" s="195"/>
      <c r="G230" s="24"/>
      <c r="H230" s="24"/>
      <c r="I230" s="24"/>
      <c r="J230" s="24"/>
    </row>
    <row r="231" spans="1:10" ht="18.75">
      <c r="A231" s="4"/>
      <c r="B231" s="196"/>
      <c r="C231" s="12"/>
      <c r="D231" s="12"/>
      <c r="E231" s="12"/>
      <c r="F231" s="195"/>
      <c r="G231" s="24"/>
      <c r="H231" s="24"/>
      <c r="I231" s="24"/>
      <c r="J231" s="24"/>
    </row>
    <row r="232" spans="1:10" ht="18.75">
      <c r="A232" s="4"/>
      <c r="B232" s="196"/>
      <c r="C232" s="12"/>
      <c r="D232" s="12"/>
      <c r="E232" s="12"/>
      <c r="F232" s="195"/>
      <c r="G232" s="24"/>
      <c r="H232" s="24"/>
      <c r="I232" s="24"/>
      <c r="J232" s="24"/>
    </row>
    <row r="233" spans="1:10" ht="18.75">
      <c r="A233" s="4"/>
      <c r="B233" s="196"/>
      <c r="C233" s="12"/>
      <c r="D233" s="12"/>
      <c r="E233" s="12"/>
      <c r="F233" s="195"/>
      <c r="G233" s="24"/>
      <c r="H233" s="24"/>
      <c r="I233" s="24"/>
      <c r="J233" s="24"/>
    </row>
    <row r="234" spans="1:10" ht="18.75">
      <c r="A234" s="4"/>
      <c r="B234" s="196"/>
      <c r="C234" s="12"/>
      <c r="D234" s="12"/>
      <c r="E234" s="12"/>
      <c r="F234" s="195"/>
      <c r="G234" s="47"/>
      <c r="H234" s="47"/>
      <c r="I234" s="47"/>
      <c r="J234" s="47"/>
    </row>
    <row r="235" spans="1:10">
      <c r="A235" s="4"/>
      <c r="B235" s="44"/>
      <c r="C235" s="51"/>
      <c r="D235" s="51"/>
      <c r="E235" s="51"/>
      <c r="F235" s="45"/>
      <c r="G235" s="52"/>
      <c r="H235" s="52"/>
      <c r="I235" s="52"/>
      <c r="J235" s="52"/>
    </row>
    <row r="236" spans="1:10">
      <c r="A236" s="4"/>
      <c r="B236" s="44"/>
      <c r="C236" s="51"/>
      <c r="D236" s="51"/>
      <c r="E236" s="51"/>
      <c r="F236" s="45"/>
      <c r="G236" s="52"/>
      <c r="H236" s="52"/>
      <c r="I236" s="52"/>
      <c r="J236" s="52"/>
    </row>
    <row r="237" spans="1:10" ht="18.75">
      <c r="A237" s="4"/>
      <c r="B237" s="196"/>
      <c r="C237" s="12"/>
      <c r="D237" s="12"/>
      <c r="E237" s="12"/>
      <c r="F237" s="195"/>
      <c r="G237" s="24"/>
      <c r="H237" s="24"/>
      <c r="I237" s="24"/>
      <c r="J237" s="24"/>
    </row>
    <row r="238" spans="1:10" ht="18.75">
      <c r="A238" s="4"/>
      <c r="B238" s="196"/>
      <c r="C238" s="12"/>
      <c r="D238" s="12"/>
      <c r="E238" s="12"/>
      <c r="F238" s="195"/>
      <c r="G238" s="199"/>
      <c r="H238" s="199"/>
      <c r="I238" s="199"/>
      <c r="J238" s="199"/>
    </row>
    <row r="239" spans="1:10" ht="18.75">
      <c r="A239" s="4"/>
      <c r="B239" s="196"/>
      <c r="C239" s="12"/>
      <c r="D239" s="12"/>
      <c r="E239" s="12"/>
      <c r="F239" s="195"/>
      <c r="G239" s="199"/>
      <c r="H239" s="199"/>
      <c r="I239" s="199"/>
      <c r="J239" s="199"/>
    </row>
    <row r="240" spans="1:10">
      <c r="A240" s="4"/>
      <c r="B240" s="44"/>
      <c r="C240" s="51"/>
      <c r="D240" s="51"/>
      <c r="E240" s="51"/>
      <c r="F240" s="45"/>
      <c r="G240" s="9"/>
      <c r="H240" s="9"/>
      <c r="I240" s="9"/>
      <c r="J240" s="9"/>
    </row>
    <row r="241" spans="1:10" ht="18.75">
      <c r="A241" s="4"/>
      <c r="B241" s="196"/>
      <c r="C241" s="12"/>
      <c r="D241" s="12"/>
      <c r="E241" s="12"/>
      <c r="F241" s="195"/>
      <c r="G241" s="199"/>
      <c r="H241" s="199"/>
      <c r="I241" s="199"/>
      <c r="J241" s="199"/>
    </row>
  </sheetData>
  <mergeCells count="32">
    <mergeCell ref="B8:J8"/>
    <mergeCell ref="G1:P1"/>
    <mergeCell ref="G2:P2"/>
    <mergeCell ref="G4:P4"/>
    <mergeCell ref="G5:P5"/>
    <mergeCell ref="B7:J7"/>
    <mergeCell ref="A9:A11"/>
    <mergeCell ref="B9:B11"/>
    <mergeCell ref="C9:C11"/>
    <mergeCell ref="D9:D11"/>
    <mergeCell ref="E9:E11"/>
    <mergeCell ref="I66:J66"/>
    <mergeCell ref="K9:N10"/>
    <mergeCell ref="O9:P10"/>
    <mergeCell ref="F10:F11"/>
    <mergeCell ref="G10:J10"/>
    <mergeCell ref="B13:P13"/>
    <mergeCell ref="B31:E31"/>
    <mergeCell ref="F9:J9"/>
    <mergeCell ref="B32:P32"/>
    <mergeCell ref="B43:E43"/>
    <mergeCell ref="B44:P44"/>
    <mergeCell ref="B61:E61"/>
    <mergeCell ref="B62:E62"/>
    <mergeCell ref="I74:J74"/>
    <mergeCell ref="K74:M74"/>
    <mergeCell ref="I68:J68"/>
    <mergeCell ref="I69:J69"/>
    <mergeCell ref="I71:J71"/>
    <mergeCell ref="K71:N71"/>
    <mergeCell ref="I73:J73"/>
    <mergeCell ref="K73:N73"/>
  </mergeCells>
  <pageMargins left="0.2" right="0.18" top="0.28000000000000003" bottom="0.16" header="0.3" footer="0.3"/>
  <pageSetup paperSize="9" scale="42" fitToHeight="0" orientation="landscape" r:id="rId1"/>
  <rowBreaks count="2" manualBreakCount="2">
    <brk id="25" max="15" man="1"/>
    <brk id="37" max="15" man="1"/>
  </rowBreaks>
  <colBreaks count="1" manualBreakCount="1">
    <brk id="10" max="87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F20"/>
  <sheetViews>
    <sheetView zoomScale="90" zoomScaleNormal="90" workbookViewId="0">
      <selection sqref="A1:F20"/>
    </sheetView>
  </sheetViews>
  <sheetFormatPr defaultRowHeight="15"/>
  <cols>
    <col min="1" max="1" width="25.42578125" customWidth="1"/>
    <col min="2" max="2" width="12.7109375" customWidth="1"/>
    <col min="3" max="3" width="14.42578125" customWidth="1"/>
    <col min="4" max="4" width="14.28515625" customWidth="1"/>
    <col min="5" max="5" width="14.42578125" customWidth="1"/>
    <col min="6" max="6" width="25.42578125" customWidth="1"/>
  </cols>
  <sheetData>
    <row r="1" spans="1:6" ht="38.25">
      <c r="A1" s="200" t="s">
        <v>198</v>
      </c>
      <c r="B1" s="200" t="s">
        <v>199</v>
      </c>
      <c r="C1" s="149" t="s">
        <v>222</v>
      </c>
      <c r="D1" s="65" t="s">
        <v>200</v>
      </c>
      <c r="E1" s="65" t="s">
        <v>201</v>
      </c>
      <c r="F1" s="169" t="s">
        <v>227</v>
      </c>
    </row>
    <row r="2" spans="1:6">
      <c r="A2" s="201">
        <v>1</v>
      </c>
      <c r="B2" s="201">
        <v>2</v>
      </c>
      <c r="C2" s="201">
        <v>3</v>
      </c>
      <c r="D2" s="201">
        <v>4</v>
      </c>
      <c r="E2" s="201">
        <v>5</v>
      </c>
      <c r="F2" s="168">
        <v>6</v>
      </c>
    </row>
    <row r="3" spans="1:6" ht="15" customHeight="1">
      <c r="A3" s="260" t="s">
        <v>106</v>
      </c>
      <c r="B3" s="261"/>
      <c r="C3" s="261"/>
      <c r="D3" s="261"/>
      <c r="E3" s="261"/>
      <c r="F3" s="262"/>
    </row>
    <row r="4" spans="1:6" ht="15" customHeight="1">
      <c r="A4" s="260" t="s">
        <v>212</v>
      </c>
      <c r="B4" s="261"/>
      <c r="C4" s="261"/>
      <c r="D4" s="261"/>
      <c r="E4" s="261"/>
      <c r="F4" s="262"/>
    </row>
    <row r="5" spans="1:6" ht="98.25" customHeight="1">
      <c r="A5" s="202" t="str">
        <f>'КП изм1'!B16</f>
        <v>Мероприятие 1.1.1. Ремонт дворовых территорий многоквартирных домов, проездов к дворовым территориям многоквартирных домов</v>
      </c>
      <c r="B5" s="203" t="s">
        <v>213</v>
      </c>
      <c r="C5" s="65">
        <f>'КП 01.01.2021 '!F15</f>
        <v>11223830</v>
      </c>
      <c r="D5" s="65">
        <f>'КП изм1'!F16</f>
        <v>1303449.44</v>
      </c>
      <c r="E5" s="65">
        <f t="shared" ref="E5:E20" si="0">D5-C5</f>
        <v>-9920380.5600000005</v>
      </c>
      <c r="F5" s="207" t="s">
        <v>247</v>
      </c>
    </row>
    <row r="6" spans="1:6" ht="44.25" hidden="1" customHeight="1">
      <c r="A6" s="202" t="str">
        <f>'КП 01.01.2021 '!B16</f>
        <v>Мероприятие 1.1.2.Содержание малых архитектурных форм и элементов благоустройства на дворовых территориях</v>
      </c>
      <c r="B6" s="203" t="s">
        <v>214</v>
      </c>
      <c r="C6" s="65">
        <f>'КП 01.01.2021 '!F16</f>
        <v>150000</v>
      </c>
      <c r="D6" s="65">
        <f>'КП изм1'!F17</f>
        <v>150000</v>
      </c>
      <c r="E6" s="65">
        <f t="shared" si="0"/>
        <v>0</v>
      </c>
      <c r="F6" s="206"/>
    </row>
    <row r="7" spans="1:6" s="64" customFormat="1" ht="38.25" hidden="1" customHeight="1">
      <c r="A7" s="202" t="str">
        <f>'КП 01.01.2021 '!B17</f>
        <v>Мероприятие 1.1.3.  Организация работы по обеспечению наружным освещением и работоспособности светофоров</v>
      </c>
      <c r="B7" s="203" t="s">
        <v>215</v>
      </c>
      <c r="C7" s="65">
        <f>'КП 01.01.2021 '!F17</f>
        <v>20000000</v>
      </c>
      <c r="D7" s="65">
        <f>'КП изм1'!F18</f>
        <v>20000000</v>
      </c>
      <c r="E7" s="65">
        <f t="shared" si="0"/>
        <v>0</v>
      </c>
      <c r="F7" s="206"/>
    </row>
    <row r="8" spans="1:6" s="64" customFormat="1" ht="54.75" hidden="1" customHeight="1">
      <c r="A8" s="202" t="str">
        <f>'КП 01.01.2021 '!B18</f>
        <v>Мероприятие 1.1.4. Предоставление субсидии организациям, осуществляющим капитальный ремонт (ремонт) и содержание объектов внешнего благоустройства</v>
      </c>
      <c r="B8" s="203" t="s">
        <v>202</v>
      </c>
      <c r="C8" s="65">
        <f>'КП 01.01.2021 '!F18</f>
        <v>254000000</v>
      </c>
      <c r="D8" s="65">
        <f>'КП изм1'!F19</f>
        <v>254000000</v>
      </c>
      <c r="E8" s="65">
        <f t="shared" si="0"/>
        <v>0</v>
      </c>
      <c r="F8" s="206"/>
    </row>
    <row r="9" spans="1:6" s="64" customFormat="1" ht="53.25" hidden="1" customHeight="1">
      <c r="A9" s="202" t="str">
        <f>'КП 01.01.2021 '!B19</f>
        <v>Мероприятие 1.1.5. Техническое обслуживание, санитарное содержание мест погребений и текущий ремонт элементов благоустройства мест погребений на территории  МОГО  «Ухта»</v>
      </c>
      <c r="B9" s="203" t="s">
        <v>216</v>
      </c>
      <c r="C9" s="65">
        <f>'КП 01.01.2021 '!F19</f>
        <v>4651698</v>
      </c>
      <c r="D9" s="65">
        <f>'КП изм1'!F20</f>
        <v>4651698</v>
      </c>
      <c r="E9" s="65">
        <f t="shared" si="0"/>
        <v>0</v>
      </c>
      <c r="F9" s="206"/>
    </row>
    <row r="10" spans="1:6" s="64" customFormat="1" ht="92.25" hidden="1" customHeight="1">
      <c r="A10" s="202" t="str">
        <f>'КП 01.01.2021 '!B20</f>
        <v>Мероприятие 1.1.6. .Принудительная эвакуация длительно хранящегося, брошенного и разукомплектованного автотранспорта или автотранспорта, эвакуированного из мест несанкционированной стоянки и вывоз незаконно установленных балков и нестационарных торговых объектов с территории МОГО «Ухта»</v>
      </c>
      <c r="B10" s="203" t="s">
        <v>217</v>
      </c>
      <c r="C10" s="65">
        <f>'КП 01.01.2021 '!F20</f>
        <v>50000</v>
      </c>
      <c r="D10" s="65">
        <f>'КП изм1'!F21</f>
        <v>50000</v>
      </c>
      <c r="E10" s="65">
        <f t="shared" si="0"/>
        <v>0</v>
      </c>
      <c r="F10" s="206"/>
    </row>
    <row r="11" spans="1:6" s="64" customFormat="1" ht="24.75" hidden="1" customHeight="1">
      <c r="A11" s="202" t="str">
        <f>'КП 01.01.2021 '!B22</f>
        <v xml:space="preserve"> Мероприятие 1.1.7. Организация деятельности по обращению с животными без владельцев</v>
      </c>
      <c r="B11" s="203">
        <v>7312000.21</v>
      </c>
      <c r="C11" s="65">
        <f>'КП 01.01.2021 '!F22</f>
        <v>3504245</v>
      </c>
      <c r="D11" s="65">
        <f>'КП изм1'!F25</f>
        <v>3504245</v>
      </c>
      <c r="E11" s="65">
        <f t="shared" si="0"/>
        <v>0</v>
      </c>
      <c r="F11" s="206"/>
    </row>
    <row r="12" spans="1:6" s="64" customFormat="1" ht="29.25" hidden="1" customHeight="1">
      <c r="A12" s="202" t="str">
        <f>'КП 01.01.2021 '!B24</f>
        <v>Мероприятие 1.1.8. Обустройство мест погребений</v>
      </c>
      <c r="B12" s="203" t="s">
        <v>218</v>
      </c>
      <c r="C12" s="65">
        <f>'КП 01.01.2021 '!F24</f>
        <v>416998</v>
      </c>
      <c r="D12" s="65">
        <f>'КП изм1'!F23</f>
        <v>416998</v>
      </c>
      <c r="E12" s="65">
        <f t="shared" si="0"/>
        <v>0</v>
      </c>
      <c r="F12" s="206"/>
    </row>
    <row r="13" spans="1:6" s="64" customFormat="1" ht="27.75" hidden="1" customHeight="1">
      <c r="A13" s="202" t="str">
        <f>'КП 01.01.2021 '!B25</f>
        <v>Мероприятие 1.1.9. Создание и содержание мест (площадок) накопления ТКО</v>
      </c>
      <c r="B13" s="203" t="s">
        <v>219</v>
      </c>
      <c r="C13" s="65">
        <f>'КП 01.01.2021 '!F25</f>
        <v>19629850</v>
      </c>
      <c r="D13" s="65">
        <f>'КП изм1'!F24</f>
        <v>19629850</v>
      </c>
      <c r="E13" s="65">
        <f t="shared" si="0"/>
        <v>0</v>
      </c>
      <c r="F13" s="206"/>
    </row>
    <row r="14" spans="1:6" ht="15" customHeight="1">
      <c r="A14" s="257" t="s">
        <v>116</v>
      </c>
      <c r="B14" s="258"/>
      <c r="C14" s="258"/>
      <c r="D14" s="258"/>
      <c r="E14" s="258"/>
      <c r="F14" s="259"/>
    </row>
    <row r="15" spans="1:6" ht="15" customHeight="1">
      <c r="A15" s="257" t="str">
        <f>'КП 01.01.2021 '!B33</f>
        <v>Основное мероприятие 2.1.  Реализация мероприятий по благоустройству  общественных и дворовых территорий в рамках  регионального проекта «Формирование комфортной городской среды»</v>
      </c>
      <c r="B15" s="258"/>
      <c r="C15" s="258"/>
      <c r="D15" s="258"/>
      <c r="E15" s="258"/>
      <c r="F15" s="259"/>
    </row>
    <row r="16" spans="1:6" ht="92.25" customHeight="1">
      <c r="A16" s="202" t="str">
        <f>'КП изм1'!B34</f>
        <v xml:space="preserve">Мероприятие 2.1.1. Проведение капитального ремонта (ремонта) дворовых и общественных территорий </v>
      </c>
      <c r="B16" s="203" t="s">
        <v>220</v>
      </c>
      <c r="C16" s="65">
        <f>'КП 01.01.2021 '!F34</f>
        <v>55189912</v>
      </c>
      <c r="D16" s="65">
        <f>'КП изм1'!F34</f>
        <v>67122776.599999994</v>
      </c>
      <c r="E16" s="65">
        <f t="shared" si="0"/>
        <v>11932864.6</v>
      </c>
      <c r="F16" s="207" t="s">
        <v>246</v>
      </c>
    </row>
    <row r="17" spans="1:6" s="64" customFormat="1" ht="71.25" customHeight="1">
      <c r="A17" s="202" t="str">
        <f>'КП изм1'!B35</f>
        <v>Мероприятие 2.1.2. Обустройство территории МОГО «Ухта» элементами благоустройства</v>
      </c>
      <c r="B17" s="203" t="s">
        <v>221</v>
      </c>
      <c r="C17" s="65" t="s">
        <v>20</v>
      </c>
      <c r="D17" s="65">
        <f>'КП изм1'!F35</f>
        <v>254713.06</v>
      </c>
      <c r="E17" s="65">
        <f>D17</f>
        <v>254713.06</v>
      </c>
      <c r="F17" s="207" t="s">
        <v>248</v>
      </c>
    </row>
    <row r="18" spans="1:6" ht="15" customHeight="1">
      <c r="A18" s="257" t="str">
        <f>'КП изм1'!B37</f>
        <v>Основное мероприятие 2.2. Реализация мероприятий в сфере благоустройства в рамках проекта «Народный бюджет»</v>
      </c>
      <c r="B18" s="258"/>
      <c r="C18" s="258"/>
      <c r="D18" s="258"/>
      <c r="E18" s="258"/>
      <c r="F18" s="259"/>
    </row>
    <row r="19" spans="1:6" ht="48" customHeight="1">
      <c r="A19" s="202" t="str">
        <f>'КП изм1'!B39</f>
        <v>Мероприятие 2.2.2.  Реализация народных проектов</v>
      </c>
      <c r="B19" s="203" t="s">
        <v>243</v>
      </c>
      <c r="C19" s="65" t="s">
        <v>20</v>
      </c>
      <c r="D19" s="65">
        <f>'КП изм1'!F39</f>
        <v>1167375.67</v>
      </c>
      <c r="E19" s="65">
        <f>D19</f>
        <v>1167375.67</v>
      </c>
      <c r="F19" s="207" t="s">
        <v>228</v>
      </c>
    </row>
    <row r="20" spans="1:6">
      <c r="A20" s="204" t="s">
        <v>203</v>
      </c>
      <c r="B20" s="204"/>
      <c r="C20" s="205">
        <f>SUM(C5:C19)</f>
        <v>368816533</v>
      </c>
      <c r="D20" s="205">
        <f>SUM(D5:D19)</f>
        <v>372251105.76999998</v>
      </c>
      <c r="E20" s="205">
        <f t="shared" si="0"/>
        <v>3434572.77</v>
      </c>
    </row>
  </sheetData>
  <mergeCells count="5">
    <mergeCell ref="A18:F18"/>
    <mergeCell ref="A15:F15"/>
    <mergeCell ref="A14:F14"/>
    <mergeCell ref="A4:F4"/>
    <mergeCell ref="A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tabColor rgb="FF00B0F0"/>
    <pageSetUpPr fitToPage="1"/>
  </sheetPr>
  <dimension ref="A2:G10"/>
  <sheetViews>
    <sheetView workbookViewId="0">
      <selection activeCell="G7" sqref="G7"/>
    </sheetView>
  </sheetViews>
  <sheetFormatPr defaultRowHeight="15"/>
  <cols>
    <col min="1" max="1" width="9.140625" style="64"/>
    <col min="3" max="3" width="15.5703125" customWidth="1"/>
    <col min="4" max="4" width="16" customWidth="1"/>
    <col min="5" max="5" width="12.7109375" customWidth="1"/>
    <col min="6" max="6" width="12.140625" customWidth="1"/>
    <col min="7" max="7" width="16.140625" customWidth="1"/>
  </cols>
  <sheetData>
    <row r="2" spans="1:7" ht="63.75">
      <c r="A2" s="263" t="s">
        <v>71</v>
      </c>
      <c r="B2" s="110" t="s">
        <v>14</v>
      </c>
      <c r="C2" s="110" t="s">
        <v>15</v>
      </c>
      <c r="D2" s="110" t="s">
        <v>16</v>
      </c>
      <c r="E2" s="110" t="s">
        <v>18</v>
      </c>
      <c r="F2" s="110" t="s">
        <v>72</v>
      </c>
      <c r="G2" s="110" t="s">
        <v>17</v>
      </c>
    </row>
    <row r="3" spans="1:7" s="64" customFormat="1">
      <c r="A3" s="263"/>
      <c r="B3" s="110">
        <v>1</v>
      </c>
      <c r="C3" s="110">
        <v>2</v>
      </c>
      <c r="D3" s="110">
        <v>3</v>
      </c>
      <c r="E3" s="110">
        <v>4</v>
      </c>
      <c r="F3" s="110">
        <v>5</v>
      </c>
      <c r="G3" s="110">
        <v>6</v>
      </c>
    </row>
    <row r="4" spans="1:7">
      <c r="A4" s="263"/>
      <c r="B4" s="120">
        <v>2021</v>
      </c>
      <c r="C4" s="121">
        <f>'Таблица 3'!E8</f>
        <v>30942688.739999998</v>
      </c>
      <c r="D4" s="121">
        <f>'Таблица 3'!E9</f>
        <v>24099764.359999999</v>
      </c>
      <c r="E4" s="121">
        <f>'Таблица 3'!E10</f>
        <v>317208652.67000002</v>
      </c>
      <c r="F4" s="121">
        <f>'Таблица 3'!E11</f>
        <v>0</v>
      </c>
      <c r="G4" s="122">
        <f>C4+D4+E4+F4</f>
        <v>372251105.76999998</v>
      </c>
    </row>
    <row r="5" spans="1:7">
      <c r="A5" s="263"/>
      <c r="B5" s="120">
        <v>2022</v>
      </c>
      <c r="C5" s="121">
        <f>'Таблица 3'!F8</f>
        <v>30500281.850000001</v>
      </c>
      <c r="D5" s="121">
        <f>'Таблица 3'!F9</f>
        <v>23076756.149999999</v>
      </c>
      <c r="E5" s="121">
        <f>'Таблица 3'!F10</f>
        <v>252633281</v>
      </c>
      <c r="F5" s="121">
        <f>'Таблица 3'!F11</f>
        <v>0</v>
      </c>
      <c r="G5" s="121">
        <f>C5+D5+E5+F5</f>
        <v>306210319</v>
      </c>
    </row>
    <row r="6" spans="1:7" s="64" customFormat="1">
      <c r="A6" s="263"/>
      <c r="B6" s="120">
        <v>2023</v>
      </c>
      <c r="C6" s="121">
        <f>'Таблица 3'!G8</f>
        <v>30500281.260000002</v>
      </c>
      <c r="D6" s="121">
        <f>'Таблица 3'!G9</f>
        <v>30354134.739999998</v>
      </c>
      <c r="E6" s="121">
        <f>'Таблица 3'!G10</f>
        <v>307740007</v>
      </c>
      <c r="F6" s="121">
        <f>'Таблица 3'!G11</f>
        <v>0</v>
      </c>
      <c r="G6" s="121">
        <f t="shared" ref="G6" si="0">C6+D6+E6+F6</f>
        <v>368594423</v>
      </c>
    </row>
    <row r="7" spans="1:7">
      <c r="A7" s="263"/>
      <c r="B7" s="120" t="s">
        <v>21</v>
      </c>
      <c r="C7" s="121">
        <f>SUM(C4:C6)</f>
        <v>91943251.849999994</v>
      </c>
      <c r="D7" s="121">
        <f t="shared" ref="D7:G7" si="1">SUM(D4:D6)</f>
        <v>77530655.25</v>
      </c>
      <c r="E7" s="121">
        <f t="shared" si="1"/>
        <v>877581940.66999996</v>
      </c>
      <c r="F7" s="121">
        <f t="shared" si="1"/>
        <v>0</v>
      </c>
      <c r="G7" s="121">
        <f t="shared" si="1"/>
        <v>1047055847.77</v>
      </c>
    </row>
    <row r="10" spans="1:7">
      <c r="E10" s="63"/>
    </row>
  </sheetData>
  <mergeCells count="1">
    <mergeCell ref="A2:A7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7" tint="-0.249977111117893"/>
    <pageSetUpPr fitToPage="1"/>
  </sheetPr>
  <dimension ref="A1:T236"/>
  <sheetViews>
    <sheetView view="pageBreakPreview" topLeftCell="A15" zoomScale="50" zoomScaleNormal="70" zoomScaleSheetLayoutView="50" workbookViewId="0">
      <selection activeCell="I34" sqref="I34"/>
    </sheetView>
  </sheetViews>
  <sheetFormatPr defaultRowHeight="12.75"/>
  <cols>
    <col min="1" max="1" width="9.5703125" style="83" customWidth="1"/>
    <col min="2" max="2" width="63.85546875" style="58" customWidth="1"/>
    <col min="3" max="3" width="24.28515625" style="3" customWidth="1"/>
    <col min="4" max="4" width="18.140625" style="3" customWidth="1"/>
    <col min="5" max="5" width="17.7109375" style="3" customWidth="1"/>
    <col min="6" max="6" width="27" style="53" customWidth="1"/>
    <col min="7" max="7" width="24" style="6" customWidth="1"/>
    <col min="8" max="8" width="26.42578125" style="6" customWidth="1"/>
    <col min="9" max="10" width="25.85546875" style="6" customWidth="1"/>
    <col min="11" max="11" width="4.42578125" style="4" customWidth="1"/>
    <col min="12" max="12" width="4.28515625" style="4" customWidth="1"/>
    <col min="13" max="13" width="4.42578125" style="4" customWidth="1"/>
    <col min="14" max="14" width="4.5703125" style="4" customWidth="1"/>
    <col min="15" max="15" width="36.85546875" style="4" customWidth="1"/>
    <col min="16" max="16" width="19.42578125" style="4" customWidth="1"/>
    <col min="17" max="17" width="9.140625" style="4" customWidth="1"/>
    <col min="18" max="18" width="30.5703125" style="4" customWidth="1"/>
    <col min="19" max="22" width="9.140625" style="4" customWidth="1"/>
    <col min="23" max="16384" width="9.140625" style="4"/>
  </cols>
  <sheetData>
    <row r="1" spans="1:18" ht="20.25">
      <c r="B1" s="60" t="s">
        <v>0</v>
      </c>
      <c r="C1" s="2"/>
      <c r="F1" s="3"/>
      <c r="G1" s="254" t="s">
        <v>1</v>
      </c>
      <c r="H1" s="254"/>
      <c r="I1" s="254"/>
      <c r="J1" s="254"/>
      <c r="K1" s="254"/>
      <c r="L1" s="254"/>
      <c r="M1" s="254"/>
      <c r="N1" s="254"/>
      <c r="O1" s="254"/>
      <c r="P1" s="254"/>
    </row>
    <row r="2" spans="1:18" ht="20.25" customHeight="1">
      <c r="B2" s="73" t="s">
        <v>23</v>
      </c>
      <c r="C2" s="5"/>
      <c r="F2" s="3"/>
      <c r="G2" s="255" t="s">
        <v>147</v>
      </c>
      <c r="H2" s="255"/>
      <c r="I2" s="255"/>
      <c r="J2" s="255"/>
      <c r="K2" s="255"/>
      <c r="L2" s="255"/>
      <c r="M2" s="255"/>
      <c r="N2" s="255"/>
      <c r="O2" s="255"/>
      <c r="P2" s="255"/>
    </row>
    <row r="3" spans="1:18" ht="20.25" customHeight="1">
      <c r="B3" s="73" t="s">
        <v>148</v>
      </c>
      <c r="C3" s="5"/>
      <c r="F3" s="69"/>
      <c r="G3" s="136"/>
      <c r="H3" s="136"/>
      <c r="I3" s="136"/>
      <c r="J3" s="136"/>
    </row>
    <row r="4" spans="1:18" ht="38.25" customHeight="1">
      <c r="B4" s="60" t="s">
        <v>28</v>
      </c>
      <c r="C4" s="5"/>
      <c r="F4" s="3"/>
      <c r="G4" s="256" t="s">
        <v>146</v>
      </c>
      <c r="H4" s="256"/>
      <c r="I4" s="256"/>
      <c r="J4" s="256"/>
      <c r="K4" s="256"/>
      <c r="L4" s="256"/>
      <c r="M4" s="256"/>
      <c r="N4" s="256"/>
      <c r="O4" s="256"/>
      <c r="P4" s="256"/>
    </row>
    <row r="5" spans="1:18" ht="26.25" customHeight="1">
      <c r="B5" s="60" t="s">
        <v>160</v>
      </c>
      <c r="C5" s="5"/>
      <c r="F5" s="3"/>
      <c r="G5" s="256" t="s">
        <v>161</v>
      </c>
      <c r="H5" s="256"/>
      <c r="I5" s="256"/>
      <c r="J5" s="256"/>
      <c r="K5" s="256"/>
      <c r="L5" s="256"/>
      <c r="M5" s="256"/>
      <c r="N5" s="256"/>
      <c r="O5" s="256"/>
      <c r="P5" s="256"/>
    </row>
    <row r="6" spans="1:18" ht="20.25">
      <c r="B6" s="60"/>
      <c r="C6" s="5"/>
      <c r="F6" s="3"/>
    </row>
    <row r="7" spans="1:18" ht="20.25">
      <c r="B7" s="253" t="s">
        <v>149</v>
      </c>
      <c r="C7" s="253"/>
      <c r="D7" s="253"/>
      <c r="E7" s="253"/>
      <c r="F7" s="253"/>
      <c r="G7" s="253"/>
      <c r="H7" s="253"/>
      <c r="I7" s="253"/>
      <c r="J7" s="253"/>
    </row>
    <row r="8" spans="1:18" ht="20.25">
      <c r="B8" s="253"/>
      <c r="C8" s="253"/>
      <c r="D8" s="253"/>
      <c r="E8" s="253"/>
      <c r="F8" s="253"/>
      <c r="G8" s="253"/>
      <c r="H8" s="253"/>
      <c r="I8" s="253"/>
      <c r="J8" s="253"/>
    </row>
    <row r="9" spans="1:18" s="7" customFormat="1" ht="42.75" customHeight="1">
      <c r="A9" s="252" t="s">
        <v>31</v>
      </c>
      <c r="B9" s="243" t="s">
        <v>240</v>
      </c>
      <c r="C9" s="243" t="s">
        <v>32</v>
      </c>
      <c r="D9" s="243" t="s">
        <v>33</v>
      </c>
      <c r="E9" s="243" t="s">
        <v>34</v>
      </c>
      <c r="F9" s="243" t="s">
        <v>35</v>
      </c>
      <c r="G9" s="243"/>
      <c r="H9" s="243"/>
      <c r="I9" s="243"/>
      <c r="J9" s="243"/>
      <c r="K9" s="243" t="s">
        <v>41</v>
      </c>
      <c r="L9" s="243"/>
      <c r="M9" s="243"/>
      <c r="N9" s="243"/>
      <c r="O9" s="244" t="s">
        <v>128</v>
      </c>
      <c r="P9" s="245"/>
    </row>
    <row r="10" spans="1:18" s="7" customFormat="1" ht="57" customHeight="1">
      <c r="A10" s="252"/>
      <c r="B10" s="243"/>
      <c r="C10" s="243"/>
      <c r="D10" s="243"/>
      <c r="E10" s="243"/>
      <c r="F10" s="243" t="s">
        <v>22</v>
      </c>
      <c r="G10" s="243" t="s">
        <v>36</v>
      </c>
      <c r="H10" s="243"/>
      <c r="I10" s="243"/>
      <c r="J10" s="243"/>
      <c r="K10" s="243"/>
      <c r="L10" s="243"/>
      <c r="M10" s="243"/>
      <c r="N10" s="243"/>
      <c r="O10" s="246"/>
      <c r="P10" s="247"/>
    </row>
    <row r="11" spans="1:18" s="7" customFormat="1" ht="46.5" customHeight="1">
      <c r="A11" s="252"/>
      <c r="B11" s="243"/>
      <c r="C11" s="243"/>
      <c r="D11" s="243"/>
      <c r="E11" s="243"/>
      <c r="F11" s="243"/>
      <c r="G11" s="153" t="s">
        <v>37</v>
      </c>
      <c r="H11" s="153" t="s">
        <v>38</v>
      </c>
      <c r="I11" s="153" t="s">
        <v>39</v>
      </c>
      <c r="J11" s="153" t="s">
        <v>40</v>
      </c>
      <c r="K11" s="153">
        <v>1</v>
      </c>
      <c r="L11" s="75">
        <v>2</v>
      </c>
      <c r="M11" s="154">
        <v>3</v>
      </c>
      <c r="N11" s="154">
        <v>4</v>
      </c>
      <c r="O11" s="161" t="s">
        <v>129</v>
      </c>
      <c r="P11" s="161" t="s">
        <v>130</v>
      </c>
    </row>
    <row r="12" spans="1:18" s="8" customFormat="1" ht="20.25" customHeight="1">
      <c r="A12" s="84">
        <v>1</v>
      </c>
      <c r="B12" s="76">
        <v>1</v>
      </c>
      <c r="C12" s="76">
        <v>2</v>
      </c>
      <c r="D12" s="76">
        <v>4</v>
      </c>
      <c r="E12" s="76">
        <v>5</v>
      </c>
      <c r="F12" s="76">
        <v>6</v>
      </c>
      <c r="G12" s="76">
        <v>7</v>
      </c>
      <c r="H12" s="76">
        <v>8</v>
      </c>
      <c r="I12" s="76">
        <v>9</v>
      </c>
      <c r="J12" s="76">
        <v>10</v>
      </c>
      <c r="K12" s="76">
        <v>11</v>
      </c>
      <c r="L12" s="76">
        <v>12</v>
      </c>
      <c r="M12" s="76">
        <v>13</v>
      </c>
      <c r="N12" s="76">
        <v>14</v>
      </c>
      <c r="O12" s="84">
        <v>15</v>
      </c>
      <c r="P12" s="84">
        <v>16</v>
      </c>
    </row>
    <row r="13" spans="1:18" s="92" customFormat="1" ht="27.75" customHeight="1">
      <c r="A13" s="91"/>
      <c r="B13" s="248" t="s">
        <v>106</v>
      </c>
      <c r="C13" s="249"/>
      <c r="D13" s="249"/>
      <c r="E13" s="249"/>
      <c r="F13" s="249"/>
      <c r="G13" s="249"/>
      <c r="H13" s="249"/>
      <c r="I13" s="249"/>
      <c r="J13" s="249"/>
      <c r="K13" s="249"/>
      <c r="L13" s="249"/>
      <c r="M13" s="249"/>
      <c r="N13" s="249"/>
      <c r="O13" s="249"/>
      <c r="P13" s="250"/>
    </row>
    <row r="14" spans="1:18" s="92" customFormat="1" ht="81.75" customHeight="1">
      <c r="A14" s="269" t="s">
        <v>48</v>
      </c>
      <c r="B14" s="267" t="s">
        <v>241</v>
      </c>
      <c r="C14" s="266" t="s">
        <v>117</v>
      </c>
      <c r="D14" s="270" t="s">
        <v>118</v>
      </c>
      <c r="E14" s="270" t="s">
        <v>119</v>
      </c>
      <c r="F14" s="265">
        <f>SUM(F16:F26)</f>
        <v>303706240.44</v>
      </c>
      <c r="G14" s="265">
        <f>SUM(G16:G23)</f>
        <v>0</v>
      </c>
      <c r="H14" s="265">
        <f>SUM(H16:H25)</f>
        <v>3504245</v>
      </c>
      <c r="I14" s="265">
        <f>SUM(I16:I26)</f>
        <v>300201995.44</v>
      </c>
      <c r="J14" s="265">
        <f>SUM(J16:J23)</f>
        <v>0</v>
      </c>
      <c r="K14" s="264" t="s">
        <v>3</v>
      </c>
      <c r="L14" s="264" t="s">
        <v>3</v>
      </c>
      <c r="M14" s="264" t="s">
        <v>3</v>
      </c>
      <c r="N14" s="264" t="s">
        <v>3</v>
      </c>
      <c r="O14" s="210" t="s">
        <v>230</v>
      </c>
      <c r="P14" s="212">
        <v>100</v>
      </c>
    </row>
    <row r="15" spans="1:18" s="92" customFormat="1" ht="93" customHeight="1">
      <c r="A15" s="269"/>
      <c r="B15" s="268"/>
      <c r="C15" s="266"/>
      <c r="D15" s="270"/>
      <c r="E15" s="270"/>
      <c r="F15" s="265"/>
      <c r="G15" s="265"/>
      <c r="H15" s="265"/>
      <c r="I15" s="265"/>
      <c r="J15" s="265"/>
      <c r="K15" s="264"/>
      <c r="L15" s="264"/>
      <c r="M15" s="264"/>
      <c r="N15" s="264"/>
      <c r="O15" s="211" t="s">
        <v>231</v>
      </c>
      <c r="P15" s="212">
        <v>3.6</v>
      </c>
    </row>
    <row r="16" spans="1:18" s="7" customFormat="1" ht="72" customHeight="1">
      <c r="A16" s="154" t="s">
        <v>12</v>
      </c>
      <c r="B16" s="124" t="s">
        <v>237</v>
      </c>
      <c r="C16" s="153" t="s">
        <v>120</v>
      </c>
      <c r="D16" s="67">
        <v>44197</v>
      </c>
      <c r="E16" s="67">
        <v>44561</v>
      </c>
      <c r="F16" s="10">
        <f t="shared" ref="F16:F26" si="0">G16+H16+I16+J16</f>
        <v>1303449.44</v>
      </c>
      <c r="G16" s="10">
        <v>0</v>
      </c>
      <c r="H16" s="10">
        <v>0</v>
      </c>
      <c r="I16" s="10">
        <f>12298226.04-10994776.6</f>
        <v>1303449.44</v>
      </c>
      <c r="J16" s="10">
        <v>0</v>
      </c>
      <c r="K16" s="10" t="s">
        <v>3</v>
      </c>
      <c r="L16" s="10" t="s">
        <v>3</v>
      </c>
      <c r="M16" s="10" t="s">
        <v>3</v>
      </c>
      <c r="N16" s="10" t="s">
        <v>3</v>
      </c>
      <c r="O16" s="77" t="s">
        <v>2</v>
      </c>
      <c r="P16" s="77" t="s">
        <v>2</v>
      </c>
      <c r="R16" s="186"/>
    </row>
    <row r="17" spans="1:18" s="7" customFormat="1" ht="73.5" customHeight="1">
      <c r="A17" s="176" t="s">
        <v>59</v>
      </c>
      <c r="B17" s="124" t="s">
        <v>179</v>
      </c>
      <c r="C17" s="175" t="s">
        <v>120</v>
      </c>
      <c r="D17" s="67">
        <v>44197</v>
      </c>
      <c r="E17" s="67">
        <v>44561</v>
      </c>
      <c r="F17" s="10">
        <f t="shared" si="0"/>
        <v>150000</v>
      </c>
      <c r="G17" s="10">
        <v>0</v>
      </c>
      <c r="H17" s="10">
        <v>0</v>
      </c>
      <c r="I17" s="10">
        <v>150000</v>
      </c>
      <c r="J17" s="10">
        <v>0</v>
      </c>
      <c r="K17" s="10" t="s">
        <v>3</v>
      </c>
      <c r="L17" s="10" t="s">
        <v>3</v>
      </c>
      <c r="M17" s="10" t="s">
        <v>3</v>
      </c>
      <c r="N17" s="10" t="s">
        <v>3</v>
      </c>
      <c r="O17" s="77" t="s">
        <v>2</v>
      </c>
      <c r="P17" s="77" t="s">
        <v>2</v>
      </c>
      <c r="R17" s="187"/>
    </row>
    <row r="18" spans="1:18" s="7" customFormat="1" ht="78" customHeight="1">
      <c r="A18" s="208" t="s">
        <v>236</v>
      </c>
      <c r="B18" s="124" t="s">
        <v>180</v>
      </c>
      <c r="C18" s="153" t="s">
        <v>120</v>
      </c>
      <c r="D18" s="67">
        <v>44197</v>
      </c>
      <c r="E18" s="67">
        <v>44561</v>
      </c>
      <c r="F18" s="10">
        <f t="shared" si="0"/>
        <v>20000000</v>
      </c>
      <c r="G18" s="10">
        <v>0</v>
      </c>
      <c r="H18" s="10">
        <v>0</v>
      </c>
      <c r="I18" s="127">
        <v>20000000</v>
      </c>
      <c r="J18" s="10">
        <v>0</v>
      </c>
      <c r="K18" s="10" t="s">
        <v>3</v>
      </c>
      <c r="L18" s="10" t="s">
        <v>3</v>
      </c>
      <c r="M18" s="10" t="s">
        <v>3</v>
      </c>
      <c r="N18" s="10" t="s">
        <v>3</v>
      </c>
      <c r="O18" s="77" t="s">
        <v>2</v>
      </c>
      <c r="P18" s="77" t="s">
        <v>2</v>
      </c>
      <c r="R18" s="188"/>
    </row>
    <row r="19" spans="1:18" s="7" customFormat="1" ht="83.25" customHeight="1">
      <c r="A19" s="208" t="s">
        <v>124</v>
      </c>
      <c r="B19" s="124" t="s">
        <v>181</v>
      </c>
      <c r="C19" s="153" t="s">
        <v>120</v>
      </c>
      <c r="D19" s="67">
        <v>44197</v>
      </c>
      <c r="E19" s="67">
        <v>44561</v>
      </c>
      <c r="F19" s="10">
        <f t="shared" si="0"/>
        <v>254000000</v>
      </c>
      <c r="G19" s="10">
        <v>0</v>
      </c>
      <c r="H19" s="10">
        <v>0</v>
      </c>
      <c r="I19" s="127">
        <v>254000000</v>
      </c>
      <c r="J19" s="10">
        <v>0</v>
      </c>
      <c r="K19" s="10" t="s">
        <v>3</v>
      </c>
      <c r="L19" s="10" t="s">
        <v>3</v>
      </c>
      <c r="M19" s="10" t="s">
        <v>3</v>
      </c>
      <c r="N19" s="10" t="s">
        <v>3</v>
      </c>
      <c r="O19" s="77" t="s">
        <v>2</v>
      </c>
      <c r="P19" s="77" t="s">
        <v>2</v>
      </c>
    </row>
    <row r="20" spans="1:18" s="7" customFormat="1" ht="77.25" customHeight="1">
      <c r="A20" s="208" t="s">
        <v>125</v>
      </c>
      <c r="B20" s="124" t="s">
        <v>182</v>
      </c>
      <c r="C20" s="153" t="s">
        <v>120</v>
      </c>
      <c r="D20" s="67">
        <v>44197</v>
      </c>
      <c r="E20" s="67">
        <v>44561</v>
      </c>
      <c r="F20" s="10">
        <f t="shared" si="0"/>
        <v>4651698</v>
      </c>
      <c r="G20" s="10">
        <v>0</v>
      </c>
      <c r="H20" s="10">
        <v>0</v>
      </c>
      <c r="I20" s="127">
        <f>2051698+2600000</f>
        <v>4651698</v>
      </c>
      <c r="J20" s="10">
        <v>0</v>
      </c>
      <c r="K20" s="10" t="s">
        <v>3</v>
      </c>
      <c r="L20" s="10" t="s">
        <v>3</v>
      </c>
      <c r="M20" s="10" t="s">
        <v>3</v>
      </c>
      <c r="N20" s="10" t="s">
        <v>3</v>
      </c>
      <c r="O20" s="77" t="s">
        <v>2</v>
      </c>
      <c r="P20" s="77" t="s">
        <v>2</v>
      </c>
    </row>
    <row r="21" spans="1:18" s="7" customFormat="1" ht="143.25" customHeight="1">
      <c r="A21" s="208" t="s">
        <v>126</v>
      </c>
      <c r="B21" s="123" t="s">
        <v>242</v>
      </c>
      <c r="C21" s="153" t="s">
        <v>120</v>
      </c>
      <c r="D21" s="67">
        <v>44197</v>
      </c>
      <c r="E21" s="67">
        <v>44561</v>
      </c>
      <c r="F21" s="10">
        <f t="shared" si="0"/>
        <v>50000</v>
      </c>
      <c r="G21" s="10">
        <v>0</v>
      </c>
      <c r="H21" s="10">
        <v>0</v>
      </c>
      <c r="I21" s="127">
        <v>50000</v>
      </c>
      <c r="J21" s="10">
        <v>0</v>
      </c>
      <c r="K21" s="10" t="s">
        <v>3</v>
      </c>
      <c r="L21" s="10" t="s">
        <v>3</v>
      </c>
      <c r="M21" s="10" t="s">
        <v>3</v>
      </c>
      <c r="N21" s="10" t="s">
        <v>3</v>
      </c>
      <c r="O21" s="77" t="s">
        <v>2</v>
      </c>
      <c r="P21" s="77" t="s">
        <v>2</v>
      </c>
    </row>
    <row r="22" spans="1:18" s="7" customFormat="1" ht="186" hidden="1" customHeight="1">
      <c r="A22" s="154" t="s">
        <v>86</v>
      </c>
      <c r="B22" s="124" t="s">
        <v>105</v>
      </c>
      <c r="C22" s="153" t="s">
        <v>120</v>
      </c>
      <c r="D22" s="67">
        <v>43831</v>
      </c>
      <c r="E22" s="67">
        <v>44196</v>
      </c>
      <c r="F22" s="10">
        <f t="shared" si="0"/>
        <v>0</v>
      </c>
      <c r="G22" s="10">
        <v>0</v>
      </c>
      <c r="H22" s="10">
        <v>0</v>
      </c>
      <c r="I22" s="10">
        <v>0</v>
      </c>
      <c r="J22" s="10">
        <v>0</v>
      </c>
      <c r="K22" s="10" t="s">
        <v>3</v>
      </c>
      <c r="L22" s="10" t="s">
        <v>3</v>
      </c>
      <c r="M22" s="10" t="s">
        <v>3</v>
      </c>
      <c r="N22" s="10" t="s">
        <v>3</v>
      </c>
      <c r="O22" s="10"/>
      <c r="P22" s="158"/>
    </row>
    <row r="23" spans="1:18" s="7" customFormat="1" ht="45" customHeight="1">
      <c r="A23" s="208" t="s">
        <v>127</v>
      </c>
      <c r="B23" s="124" t="s">
        <v>232</v>
      </c>
      <c r="C23" s="153" t="s">
        <v>120</v>
      </c>
      <c r="D23" s="67">
        <v>44197</v>
      </c>
      <c r="E23" s="67">
        <v>44561</v>
      </c>
      <c r="F23" s="10">
        <f>G23+H23+I23+J23</f>
        <v>416998</v>
      </c>
      <c r="G23" s="10">
        <v>0</v>
      </c>
      <c r="H23" s="10">
        <v>0</v>
      </c>
      <c r="I23" s="10">
        <v>416998</v>
      </c>
      <c r="J23" s="10">
        <v>0</v>
      </c>
      <c r="K23" s="10" t="s">
        <v>3</v>
      </c>
      <c r="L23" s="10" t="s">
        <v>3</v>
      </c>
      <c r="M23" s="10" t="s">
        <v>3</v>
      </c>
      <c r="N23" s="10" t="s">
        <v>3</v>
      </c>
      <c r="O23" s="77" t="s">
        <v>2</v>
      </c>
      <c r="P23" s="77" t="s">
        <v>2</v>
      </c>
    </row>
    <row r="24" spans="1:18" s="7" customFormat="1" ht="52.5" customHeight="1">
      <c r="A24" s="208" t="s">
        <v>235</v>
      </c>
      <c r="B24" s="124" t="s">
        <v>233</v>
      </c>
      <c r="C24" s="175" t="s">
        <v>120</v>
      </c>
      <c r="D24" s="67">
        <v>44197</v>
      </c>
      <c r="E24" s="67">
        <v>44561</v>
      </c>
      <c r="F24" s="10">
        <f>G24+H24+I24+J24</f>
        <v>19629850</v>
      </c>
      <c r="G24" s="10">
        <v>0</v>
      </c>
      <c r="H24" s="10">
        <v>0</v>
      </c>
      <c r="I24" s="10">
        <v>19629850</v>
      </c>
      <c r="J24" s="10">
        <v>0</v>
      </c>
      <c r="K24" s="10" t="s">
        <v>3</v>
      </c>
      <c r="L24" s="10" t="s">
        <v>3</v>
      </c>
      <c r="M24" s="10" t="s">
        <v>3</v>
      </c>
      <c r="N24" s="10" t="s">
        <v>3</v>
      </c>
      <c r="O24" s="77" t="s">
        <v>2</v>
      </c>
      <c r="P24" s="77" t="s">
        <v>2</v>
      </c>
    </row>
    <row r="25" spans="1:18" s="7" customFormat="1" ht="50.25" customHeight="1">
      <c r="A25" s="157" t="s">
        <v>178</v>
      </c>
      <c r="B25" s="124" t="s">
        <v>234</v>
      </c>
      <c r="C25" s="153" t="s">
        <v>120</v>
      </c>
      <c r="D25" s="67">
        <v>44197</v>
      </c>
      <c r="E25" s="67">
        <v>44561</v>
      </c>
      <c r="F25" s="10">
        <f t="shared" si="0"/>
        <v>3504245</v>
      </c>
      <c r="G25" s="10">
        <v>0</v>
      </c>
      <c r="H25" s="10">
        <v>3504245</v>
      </c>
      <c r="I25" s="10">
        <v>0</v>
      </c>
      <c r="J25" s="10">
        <v>0</v>
      </c>
      <c r="K25" s="10" t="s">
        <v>3</v>
      </c>
      <c r="L25" s="10" t="s">
        <v>3</v>
      </c>
      <c r="M25" s="10" t="s">
        <v>3</v>
      </c>
      <c r="N25" s="10" t="s">
        <v>3</v>
      </c>
      <c r="O25" s="77" t="s">
        <v>2</v>
      </c>
      <c r="P25" s="77" t="s">
        <v>2</v>
      </c>
    </row>
    <row r="26" spans="1:18" s="70" customFormat="1" ht="128.25" hidden="1" customHeight="1">
      <c r="A26" s="154" t="s">
        <v>78</v>
      </c>
      <c r="B26" s="124" t="s">
        <v>121</v>
      </c>
      <c r="C26" s="153" t="s">
        <v>120</v>
      </c>
      <c r="D26" s="67">
        <v>43831</v>
      </c>
      <c r="E26" s="67">
        <v>44196</v>
      </c>
      <c r="F26" s="10">
        <f t="shared" si="0"/>
        <v>0</v>
      </c>
      <c r="G26" s="10">
        <v>0</v>
      </c>
      <c r="H26" s="10">
        <v>0</v>
      </c>
      <c r="I26" s="10">
        <v>0</v>
      </c>
      <c r="J26" s="10">
        <v>0</v>
      </c>
      <c r="K26" s="10" t="s">
        <v>3</v>
      </c>
      <c r="L26" s="10" t="s">
        <v>3</v>
      </c>
      <c r="M26" s="10" t="s">
        <v>3</v>
      </c>
      <c r="N26" s="10" t="s">
        <v>3</v>
      </c>
      <c r="O26" s="160"/>
      <c r="P26" s="160"/>
    </row>
    <row r="27" spans="1:18" s="79" customFormat="1" ht="88.5" customHeight="1">
      <c r="A27" s="85"/>
      <c r="B27" s="123" t="s">
        <v>132</v>
      </c>
      <c r="C27" s="155" t="s">
        <v>131</v>
      </c>
      <c r="D27" s="81" t="s">
        <v>2</v>
      </c>
      <c r="E27" s="81" t="s">
        <v>119</v>
      </c>
      <c r="F27" s="81" t="s">
        <v>2</v>
      </c>
      <c r="G27" s="81" t="s">
        <v>2</v>
      </c>
      <c r="H27" s="81" t="s">
        <v>2</v>
      </c>
      <c r="I27" s="81" t="s">
        <v>2</v>
      </c>
      <c r="J27" s="81" t="s">
        <v>2</v>
      </c>
      <c r="K27" s="10" t="s">
        <v>3</v>
      </c>
      <c r="L27" s="10" t="s">
        <v>3</v>
      </c>
      <c r="M27" s="81"/>
      <c r="N27" s="81"/>
      <c r="O27" s="77" t="s">
        <v>2</v>
      </c>
      <c r="P27" s="77" t="s">
        <v>2</v>
      </c>
    </row>
    <row r="28" spans="1:18" s="162" customFormat="1" ht="115.5" customHeight="1">
      <c r="A28" s="154" t="s">
        <v>49</v>
      </c>
      <c r="B28" s="124" t="s">
        <v>170</v>
      </c>
      <c r="C28" s="170" t="s">
        <v>131</v>
      </c>
      <c r="D28" s="67">
        <v>44197</v>
      </c>
      <c r="E28" s="67">
        <v>44561</v>
      </c>
      <c r="F28" s="10" t="s">
        <v>20</v>
      </c>
      <c r="G28" s="10" t="s">
        <v>20</v>
      </c>
      <c r="H28" s="10" t="s">
        <v>20</v>
      </c>
      <c r="I28" s="10" t="s">
        <v>20</v>
      </c>
      <c r="J28" s="10" t="s">
        <v>20</v>
      </c>
      <c r="K28" s="10" t="s">
        <v>3</v>
      </c>
      <c r="L28" s="10" t="s">
        <v>3</v>
      </c>
      <c r="M28" s="10" t="s">
        <v>3</v>
      </c>
      <c r="N28" s="10" t="s">
        <v>3</v>
      </c>
      <c r="O28" s="210" t="s">
        <v>230</v>
      </c>
      <c r="P28" s="212">
        <v>100</v>
      </c>
    </row>
    <row r="29" spans="1:18" s="162" customFormat="1" ht="144" customHeight="1">
      <c r="A29" s="154" t="s">
        <v>60</v>
      </c>
      <c r="B29" s="178" t="s">
        <v>186</v>
      </c>
      <c r="C29" s="175" t="s">
        <v>104</v>
      </c>
      <c r="D29" s="67">
        <v>44197</v>
      </c>
      <c r="E29" s="67">
        <v>44561</v>
      </c>
      <c r="F29" s="10" t="s">
        <v>20</v>
      </c>
      <c r="G29" s="10" t="s">
        <v>20</v>
      </c>
      <c r="H29" s="10" t="s">
        <v>20</v>
      </c>
      <c r="I29" s="10" t="s">
        <v>20</v>
      </c>
      <c r="J29" s="10" t="s">
        <v>20</v>
      </c>
      <c r="K29" s="10" t="s">
        <v>3</v>
      </c>
      <c r="L29" s="10" t="s">
        <v>3</v>
      </c>
      <c r="M29" s="10" t="s">
        <v>3</v>
      </c>
      <c r="N29" s="10" t="s">
        <v>3</v>
      </c>
      <c r="O29" s="77" t="s">
        <v>2</v>
      </c>
      <c r="P29" s="77" t="s">
        <v>2</v>
      </c>
    </row>
    <row r="30" spans="1:18" s="162" customFormat="1" ht="54" customHeight="1">
      <c r="A30" s="154" t="s">
        <v>133</v>
      </c>
      <c r="B30" s="124" t="s">
        <v>185</v>
      </c>
      <c r="C30" s="175" t="s">
        <v>108</v>
      </c>
      <c r="D30" s="67">
        <v>44197</v>
      </c>
      <c r="E30" s="67">
        <v>44561</v>
      </c>
      <c r="F30" s="10" t="s">
        <v>20</v>
      </c>
      <c r="G30" s="10" t="s">
        <v>20</v>
      </c>
      <c r="H30" s="10" t="s">
        <v>20</v>
      </c>
      <c r="I30" s="10" t="s">
        <v>20</v>
      </c>
      <c r="J30" s="10" t="s">
        <v>20</v>
      </c>
      <c r="K30" s="10" t="s">
        <v>3</v>
      </c>
      <c r="L30" s="10" t="s">
        <v>3</v>
      </c>
      <c r="M30" s="10" t="s">
        <v>3</v>
      </c>
      <c r="N30" s="10" t="s">
        <v>3</v>
      </c>
      <c r="O30" s="77" t="s">
        <v>2</v>
      </c>
      <c r="P30" s="77" t="s">
        <v>2</v>
      </c>
    </row>
    <row r="31" spans="1:18" s="92" customFormat="1" ht="28.5" customHeight="1">
      <c r="A31" s="91"/>
      <c r="B31" s="251" t="s">
        <v>139</v>
      </c>
      <c r="C31" s="251"/>
      <c r="D31" s="251"/>
      <c r="E31" s="251"/>
      <c r="F31" s="93">
        <f>SUM(F28,F14)</f>
        <v>303706240.44</v>
      </c>
      <c r="G31" s="93">
        <f>SUM(G28,G14)</f>
        <v>0</v>
      </c>
      <c r="H31" s="93">
        <f>SUM(H28,H14)</f>
        <v>3504245</v>
      </c>
      <c r="I31" s="93">
        <f>SUM(I28,I14)</f>
        <v>300201995.44</v>
      </c>
      <c r="J31" s="93">
        <f>SUM(J28,J14)</f>
        <v>0</v>
      </c>
      <c r="K31" s="94" t="s">
        <v>2</v>
      </c>
      <c r="L31" s="94" t="s">
        <v>2</v>
      </c>
      <c r="M31" s="94" t="s">
        <v>2</v>
      </c>
      <c r="N31" s="94" t="s">
        <v>2</v>
      </c>
      <c r="O31" s="159"/>
      <c r="P31" s="159"/>
    </row>
    <row r="32" spans="1:18" s="92" customFormat="1" ht="26.25" customHeight="1">
      <c r="A32" s="91"/>
      <c r="B32" s="248" t="s">
        <v>116</v>
      </c>
      <c r="C32" s="249"/>
      <c r="D32" s="249"/>
      <c r="E32" s="249"/>
      <c r="F32" s="249"/>
      <c r="G32" s="249"/>
      <c r="H32" s="249"/>
      <c r="I32" s="249"/>
      <c r="J32" s="249"/>
      <c r="K32" s="249"/>
      <c r="L32" s="249"/>
      <c r="M32" s="249"/>
      <c r="N32" s="249"/>
      <c r="O32" s="249"/>
      <c r="P32" s="250"/>
    </row>
    <row r="33" spans="1:16" s="165" customFormat="1" ht="162" customHeight="1">
      <c r="A33" s="154" t="s">
        <v>55</v>
      </c>
      <c r="B33" s="124" t="s">
        <v>223</v>
      </c>
      <c r="C33" s="155" t="s">
        <v>131</v>
      </c>
      <c r="D33" s="67">
        <v>44197</v>
      </c>
      <c r="E33" s="67">
        <v>44561</v>
      </c>
      <c r="F33" s="10">
        <f>SUM(F34:F35)</f>
        <v>67377489.659999996</v>
      </c>
      <c r="G33" s="10">
        <f>SUM(G34:G35)</f>
        <v>30942688.739999998</v>
      </c>
      <c r="H33" s="10">
        <f>SUM(H34:H35)</f>
        <v>19572511.260000002</v>
      </c>
      <c r="I33" s="10">
        <f>SUM(I34:I35)</f>
        <v>16862289.66</v>
      </c>
      <c r="J33" s="10">
        <f>SUM(J34:J35)</f>
        <v>0</v>
      </c>
      <c r="K33" s="10" t="s">
        <v>3</v>
      </c>
      <c r="L33" s="10" t="s">
        <v>3</v>
      </c>
      <c r="M33" s="10" t="s">
        <v>3</v>
      </c>
      <c r="N33" s="10" t="s">
        <v>3</v>
      </c>
      <c r="O33" s="67" t="s">
        <v>190</v>
      </c>
      <c r="P33" s="171">
        <v>24</v>
      </c>
    </row>
    <row r="34" spans="1:16" s="165" customFormat="1" ht="61.5" customHeight="1">
      <c r="A34" s="154" t="s">
        <v>61</v>
      </c>
      <c r="B34" s="182" t="s">
        <v>239</v>
      </c>
      <c r="C34" s="183" t="s">
        <v>131</v>
      </c>
      <c r="D34" s="184">
        <v>44197</v>
      </c>
      <c r="E34" s="184">
        <v>44561</v>
      </c>
      <c r="F34" s="185">
        <f>SUM(G34:J34)</f>
        <v>67122776.599999994</v>
      </c>
      <c r="G34" s="185">
        <v>30942688.739999998</v>
      </c>
      <c r="H34" s="185">
        <v>19572511.260000002</v>
      </c>
      <c r="I34" s="185">
        <f>5518990+93810+10994776.6</f>
        <v>16607576.6</v>
      </c>
      <c r="J34" s="185">
        <v>0</v>
      </c>
      <c r="K34" s="10" t="s">
        <v>3</v>
      </c>
      <c r="L34" s="10" t="s">
        <v>3</v>
      </c>
      <c r="M34" s="10" t="s">
        <v>3</v>
      </c>
      <c r="N34" s="10" t="s">
        <v>3</v>
      </c>
      <c r="O34" s="77" t="s">
        <v>2</v>
      </c>
      <c r="P34" s="77" t="s">
        <v>2</v>
      </c>
    </row>
    <row r="35" spans="1:16" s="165" customFormat="1" ht="60" customHeight="1">
      <c r="A35" s="179" t="s">
        <v>62</v>
      </c>
      <c r="B35" s="182" t="s">
        <v>238</v>
      </c>
      <c r="C35" s="183" t="s">
        <v>131</v>
      </c>
      <c r="D35" s="184">
        <v>44197</v>
      </c>
      <c r="E35" s="184">
        <v>44561</v>
      </c>
      <c r="F35" s="185">
        <f>SUM(G35:J35)</f>
        <v>254713.06</v>
      </c>
      <c r="G35" s="185">
        <v>0</v>
      </c>
      <c r="H35" s="185">
        <v>0</v>
      </c>
      <c r="I35" s="185">
        <f>60825.8+193887.26</f>
        <v>254713.06</v>
      </c>
      <c r="J35" s="185">
        <v>0</v>
      </c>
      <c r="K35" s="10" t="s">
        <v>3</v>
      </c>
      <c r="L35" s="10" t="s">
        <v>3</v>
      </c>
      <c r="M35" s="10" t="s">
        <v>3</v>
      </c>
      <c r="N35" s="10" t="s">
        <v>3</v>
      </c>
      <c r="O35" s="77" t="s">
        <v>2</v>
      </c>
      <c r="P35" s="77" t="s">
        <v>2</v>
      </c>
    </row>
    <row r="36" spans="1:16" s="165" customFormat="1" ht="121.5" customHeight="1">
      <c r="A36" s="154"/>
      <c r="B36" s="164" t="s">
        <v>225</v>
      </c>
      <c r="C36" s="155" t="s">
        <v>131</v>
      </c>
      <c r="D36" s="77" t="s">
        <v>2</v>
      </c>
      <c r="E36" s="77">
        <v>44316</v>
      </c>
      <c r="F36" s="78" t="s">
        <v>2</v>
      </c>
      <c r="G36" s="78" t="s">
        <v>2</v>
      </c>
      <c r="H36" s="78" t="s">
        <v>2</v>
      </c>
      <c r="I36" s="78" t="s">
        <v>2</v>
      </c>
      <c r="J36" s="78" t="s">
        <v>2</v>
      </c>
      <c r="K36" s="78" t="s">
        <v>3</v>
      </c>
      <c r="L36" s="78"/>
      <c r="M36" s="78"/>
      <c r="N36" s="78"/>
      <c r="O36" s="77" t="s">
        <v>2</v>
      </c>
      <c r="P36" s="77" t="s">
        <v>2</v>
      </c>
    </row>
    <row r="37" spans="1:16" s="165" customFormat="1" ht="62.25" customHeight="1">
      <c r="A37" s="154" t="s">
        <v>56</v>
      </c>
      <c r="B37" s="182" t="s">
        <v>244</v>
      </c>
      <c r="C37" s="155" t="s">
        <v>131</v>
      </c>
      <c r="D37" s="67">
        <v>44197</v>
      </c>
      <c r="E37" s="67">
        <v>44561</v>
      </c>
      <c r="F37" s="10">
        <f>SUM(F38:F39)</f>
        <v>1167375.67</v>
      </c>
      <c r="G37" s="10">
        <f>SUM(G38:G39)</f>
        <v>0</v>
      </c>
      <c r="H37" s="10">
        <f>SUM(H38:H39)</f>
        <v>1023008.1</v>
      </c>
      <c r="I37" s="10">
        <f>SUM(I38:I39)</f>
        <v>144367.57</v>
      </c>
      <c r="J37" s="10">
        <f>SUM(J38:J39)</f>
        <v>0</v>
      </c>
      <c r="K37" s="10" t="s">
        <v>3</v>
      </c>
      <c r="L37" s="10" t="s">
        <v>3</v>
      </c>
      <c r="M37" s="10" t="s">
        <v>3</v>
      </c>
      <c r="N37" s="10" t="s">
        <v>3</v>
      </c>
      <c r="O37" s="77" t="s">
        <v>191</v>
      </c>
      <c r="P37" s="171">
        <v>4</v>
      </c>
    </row>
    <row r="38" spans="1:16" s="162" customFormat="1" ht="117" customHeight="1">
      <c r="A38" s="180" t="s">
        <v>68</v>
      </c>
      <c r="B38" s="182" t="s">
        <v>226</v>
      </c>
      <c r="C38" s="183" t="s">
        <v>131</v>
      </c>
      <c r="D38" s="184">
        <v>44197</v>
      </c>
      <c r="E38" s="184">
        <v>44561</v>
      </c>
      <c r="F38" s="185" t="s">
        <v>20</v>
      </c>
      <c r="G38" s="185" t="s">
        <v>20</v>
      </c>
      <c r="H38" s="185" t="s">
        <v>20</v>
      </c>
      <c r="I38" s="185" t="s">
        <v>20</v>
      </c>
      <c r="J38" s="185" t="s">
        <v>20</v>
      </c>
      <c r="K38" s="10" t="s">
        <v>3</v>
      </c>
      <c r="L38" s="10" t="s">
        <v>3</v>
      </c>
      <c r="M38" s="10" t="s">
        <v>3</v>
      </c>
      <c r="N38" s="10" t="s">
        <v>3</v>
      </c>
      <c r="O38" s="77" t="s">
        <v>2</v>
      </c>
      <c r="P38" s="77" t="s">
        <v>2</v>
      </c>
    </row>
    <row r="39" spans="1:16" s="162" customFormat="1" ht="48.75" customHeight="1">
      <c r="A39" s="137" t="s">
        <v>171</v>
      </c>
      <c r="B39" s="182" t="s">
        <v>224</v>
      </c>
      <c r="C39" s="183" t="s">
        <v>131</v>
      </c>
      <c r="D39" s="184">
        <v>44197</v>
      </c>
      <c r="E39" s="184">
        <v>44561</v>
      </c>
      <c r="F39" s="185">
        <f>SUM(G39:J39)</f>
        <v>1167375.67</v>
      </c>
      <c r="G39" s="185">
        <v>0</v>
      </c>
      <c r="H39" s="185">
        <v>1023008.1</v>
      </c>
      <c r="I39" s="185">
        <f>113667.57+30700</f>
        <v>144367.57</v>
      </c>
      <c r="J39" s="185">
        <v>0</v>
      </c>
      <c r="K39" s="10" t="s">
        <v>3</v>
      </c>
      <c r="L39" s="10" t="s">
        <v>3</v>
      </c>
      <c r="M39" s="10" t="s">
        <v>3</v>
      </c>
      <c r="N39" s="10" t="s">
        <v>3</v>
      </c>
      <c r="O39" s="77" t="s">
        <v>2</v>
      </c>
      <c r="P39" s="77" t="s">
        <v>2</v>
      </c>
    </row>
    <row r="40" spans="1:16" s="162" customFormat="1" ht="75.75" customHeight="1">
      <c r="A40" s="85"/>
      <c r="B40" s="209" t="s">
        <v>229</v>
      </c>
      <c r="C40" s="170" t="s">
        <v>131</v>
      </c>
      <c r="D40" s="77" t="s">
        <v>2</v>
      </c>
      <c r="E40" s="77">
        <v>44561</v>
      </c>
      <c r="F40" s="78" t="s">
        <v>2</v>
      </c>
      <c r="G40" s="78" t="s">
        <v>2</v>
      </c>
      <c r="H40" s="78" t="s">
        <v>2</v>
      </c>
      <c r="I40" s="78" t="s">
        <v>2</v>
      </c>
      <c r="J40" s="78" t="s">
        <v>2</v>
      </c>
      <c r="K40" s="78" t="s">
        <v>3</v>
      </c>
      <c r="L40" s="78" t="s">
        <v>3</v>
      </c>
      <c r="M40" s="78" t="s">
        <v>3</v>
      </c>
      <c r="N40" s="78" t="s">
        <v>3</v>
      </c>
      <c r="O40" s="77" t="s">
        <v>2</v>
      </c>
      <c r="P40" s="77" t="s">
        <v>2</v>
      </c>
    </row>
    <row r="41" spans="1:16" s="92" customFormat="1" ht="28.5" customHeight="1">
      <c r="A41" s="91"/>
      <c r="B41" s="251" t="s">
        <v>26</v>
      </c>
      <c r="C41" s="251"/>
      <c r="D41" s="251"/>
      <c r="E41" s="251"/>
      <c r="F41" s="93">
        <f>SUM(F37,F33)</f>
        <v>68544865.329999998</v>
      </c>
      <c r="G41" s="93">
        <f>SUM(G37,G33)</f>
        <v>30942688.739999998</v>
      </c>
      <c r="H41" s="93">
        <f>SUM(H37,H33)</f>
        <v>20595519.359999999</v>
      </c>
      <c r="I41" s="93">
        <f>SUM(I37,I33)</f>
        <v>17006657.23</v>
      </c>
      <c r="J41" s="93">
        <f>SUM(J37,J33)</f>
        <v>0</v>
      </c>
      <c r="K41" s="94" t="s">
        <v>2</v>
      </c>
      <c r="L41" s="94" t="s">
        <v>2</v>
      </c>
      <c r="M41" s="94" t="s">
        <v>2</v>
      </c>
      <c r="N41" s="94" t="s">
        <v>2</v>
      </c>
      <c r="O41" s="77" t="s">
        <v>2</v>
      </c>
      <c r="P41" s="77" t="s">
        <v>2</v>
      </c>
    </row>
    <row r="42" spans="1:16" s="92" customFormat="1" ht="24.75" customHeight="1">
      <c r="A42" s="91"/>
      <c r="B42" s="248" t="s">
        <v>110</v>
      </c>
      <c r="C42" s="249"/>
      <c r="D42" s="249"/>
      <c r="E42" s="249"/>
      <c r="F42" s="249"/>
      <c r="G42" s="249"/>
      <c r="H42" s="249"/>
      <c r="I42" s="249"/>
      <c r="J42" s="249"/>
      <c r="K42" s="249"/>
      <c r="L42" s="249"/>
      <c r="M42" s="249"/>
      <c r="N42" s="249"/>
      <c r="O42" s="249"/>
      <c r="P42" s="250"/>
    </row>
    <row r="43" spans="1:16" s="162" customFormat="1" ht="131.25" customHeight="1">
      <c r="A43" s="154" t="s">
        <v>57</v>
      </c>
      <c r="B43" s="124" t="s">
        <v>140</v>
      </c>
      <c r="C43" s="153" t="s">
        <v>131</v>
      </c>
      <c r="D43" s="67">
        <v>44197</v>
      </c>
      <c r="E43" s="67">
        <v>44561</v>
      </c>
      <c r="F43" s="10" t="s">
        <v>20</v>
      </c>
      <c r="G43" s="10" t="s">
        <v>20</v>
      </c>
      <c r="H43" s="10" t="s">
        <v>20</v>
      </c>
      <c r="I43" s="10" t="s">
        <v>20</v>
      </c>
      <c r="J43" s="10" t="s">
        <v>20</v>
      </c>
      <c r="K43" s="10" t="s">
        <v>3</v>
      </c>
      <c r="L43" s="10" t="s">
        <v>3</v>
      </c>
      <c r="M43" s="10" t="s">
        <v>3</v>
      </c>
      <c r="N43" s="10" t="s">
        <v>3</v>
      </c>
      <c r="O43" s="77" t="s">
        <v>113</v>
      </c>
      <c r="P43" s="171">
        <v>12</v>
      </c>
    </row>
    <row r="44" spans="1:16" s="162" customFormat="1" ht="99" customHeight="1">
      <c r="A44" s="154" t="s">
        <v>69</v>
      </c>
      <c r="B44" s="124" t="s">
        <v>172</v>
      </c>
      <c r="C44" s="155" t="s">
        <v>131</v>
      </c>
      <c r="D44" s="67">
        <v>44197</v>
      </c>
      <c r="E44" s="67">
        <v>44561</v>
      </c>
      <c r="F44" s="10" t="s">
        <v>20</v>
      </c>
      <c r="G44" s="10" t="s">
        <v>20</v>
      </c>
      <c r="H44" s="10" t="s">
        <v>20</v>
      </c>
      <c r="I44" s="10" t="s">
        <v>20</v>
      </c>
      <c r="J44" s="10" t="s">
        <v>20</v>
      </c>
      <c r="K44" s="10" t="s">
        <v>3</v>
      </c>
      <c r="L44" s="10" t="s">
        <v>3</v>
      </c>
      <c r="M44" s="10" t="s">
        <v>3</v>
      </c>
      <c r="N44" s="10" t="s">
        <v>3</v>
      </c>
      <c r="O44" s="77" t="s">
        <v>2</v>
      </c>
      <c r="P44" s="77" t="s">
        <v>2</v>
      </c>
    </row>
    <row r="45" spans="1:16" s="162" customFormat="1" ht="73.5" customHeight="1">
      <c r="A45" s="154" t="s">
        <v>70</v>
      </c>
      <c r="B45" s="123" t="s">
        <v>173</v>
      </c>
      <c r="C45" s="155" t="s">
        <v>131</v>
      </c>
      <c r="D45" s="67">
        <v>44197</v>
      </c>
      <c r="E45" s="67">
        <v>44561</v>
      </c>
      <c r="F45" s="10" t="s">
        <v>20</v>
      </c>
      <c r="G45" s="10" t="s">
        <v>20</v>
      </c>
      <c r="H45" s="10" t="s">
        <v>20</v>
      </c>
      <c r="I45" s="10" t="s">
        <v>20</v>
      </c>
      <c r="J45" s="10" t="s">
        <v>20</v>
      </c>
      <c r="K45" s="10" t="s">
        <v>3</v>
      </c>
      <c r="L45" s="10" t="s">
        <v>3</v>
      </c>
      <c r="M45" s="155" t="s">
        <v>3</v>
      </c>
      <c r="N45" s="155" t="s">
        <v>3</v>
      </c>
      <c r="O45" s="77" t="s">
        <v>2</v>
      </c>
      <c r="P45" s="77" t="s">
        <v>2</v>
      </c>
    </row>
    <row r="46" spans="1:16" s="166" customFormat="1" ht="132" customHeight="1">
      <c r="A46" s="126" t="s">
        <v>58</v>
      </c>
      <c r="B46" s="128" t="s">
        <v>142</v>
      </c>
      <c r="C46" s="155" t="s">
        <v>131</v>
      </c>
      <c r="D46" s="67">
        <v>44197</v>
      </c>
      <c r="E46" s="67">
        <v>44561</v>
      </c>
      <c r="F46" s="125" t="s">
        <v>20</v>
      </c>
      <c r="G46" s="125" t="s">
        <v>20</v>
      </c>
      <c r="H46" s="125" t="s">
        <v>20</v>
      </c>
      <c r="I46" s="125" t="s">
        <v>20</v>
      </c>
      <c r="J46" s="125" t="s">
        <v>20</v>
      </c>
      <c r="K46" s="155" t="s">
        <v>3</v>
      </c>
      <c r="L46" s="155" t="s">
        <v>3</v>
      </c>
      <c r="M46" s="155" t="s">
        <v>3</v>
      </c>
      <c r="N46" s="155" t="s">
        <v>3</v>
      </c>
      <c r="O46" s="77" t="s">
        <v>113</v>
      </c>
      <c r="P46" s="171">
        <v>12</v>
      </c>
    </row>
    <row r="47" spans="1:16" s="162" customFormat="1" ht="78" customHeight="1">
      <c r="A47" s="154" t="s">
        <v>73</v>
      </c>
      <c r="B47" s="124" t="s">
        <v>144</v>
      </c>
      <c r="C47" s="155" t="s">
        <v>131</v>
      </c>
      <c r="D47" s="67">
        <v>44197</v>
      </c>
      <c r="E47" s="67">
        <v>44561</v>
      </c>
      <c r="F47" s="125" t="s">
        <v>20</v>
      </c>
      <c r="G47" s="125" t="s">
        <v>20</v>
      </c>
      <c r="H47" s="125" t="s">
        <v>20</v>
      </c>
      <c r="I47" s="125" t="s">
        <v>20</v>
      </c>
      <c r="J47" s="125" t="s">
        <v>20</v>
      </c>
      <c r="K47" s="10" t="s">
        <v>3</v>
      </c>
      <c r="L47" s="10" t="s">
        <v>3</v>
      </c>
      <c r="M47" s="10" t="s">
        <v>3</v>
      </c>
      <c r="N47" s="10" t="s">
        <v>3</v>
      </c>
      <c r="O47" s="77" t="s">
        <v>2</v>
      </c>
      <c r="P47" s="77" t="s">
        <v>2</v>
      </c>
    </row>
    <row r="48" spans="1:16" s="162" customFormat="1" ht="78" customHeight="1">
      <c r="A48" s="154" t="s">
        <v>76</v>
      </c>
      <c r="B48" s="124" t="s">
        <v>143</v>
      </c>
      <c r="C48" s="155" t="s">
        <v>131</v>
      </c>
      <c r="D48" s="67">
        <v>44197</v>
      </c>
      <c r="E48" s="67">
        <v>44561</v>
      </c>
      <c r="F48" s="125" t="s">
        <v>20</v>
      </c>
      <c r="G48" s="125" t="s">
        <v>20</v>
      </c>
      <c r="H48" s="125" t="s">
        <v>20</v>
      </c>
      <c r="I48" s="125" t="s">
        <v>20</v>
      </c>
      <c r="J48" s="125" t="s">
        <v>20</v>
      </c>
      <c r="K48" s="155" t="s">
        <v>3</v>
      </c>
      <c r="L48" s="155" t="s">
        <v>3</v>
      </c>
      <c r="M48" s="155" t="s">
        <v>3</v>
      </c>
      <c r="N48" s="155" t="s">
        <v>3</v>
      </c>
      <c r="O48" s="77" t="s">
        <v>2</v>
      </c>
      <c r="P48" s="77" t="s">
        <v>2</v>
      </c>
    </row>
    <row r="49" spans="1:20" s="7" customFormat="1" ht="102" hidden="1" customHeight="1">
      <c r="A49" s="137" t="s">
        <v>64</v>
      </c>
      <c r="B49" s="103" t="s">
        <v>103</v>
      </c>
      <c r="C49" s="153" t="s">
        <v>27</v>
      </c>
      <c r="D49" s="67">
        <v>43831</v>
      </c>
      <c r="E49" s="67">
        <v>44196</v>
      </c>
      <c r="F49" s="10">
        <f>SUM(G49:J49)</f>
        <v>0</v>
      </c>
      <c r="G49" s="10">
        <f>G50</f>
        <v>0</v>
      </c>
      <c r="H49" s="10">
        <f>H50</f>
        <v>0</v>
      </c>
      <c r="I49" s="10">
        <f>I50</f>
        <v>0</v>
      </c>
      <c r="J49" s="10">
        <f>J50</f>
        <v>0</v>
      </c>
      <c r="K49" s="10" t="s">
        <v>3</v>
      </c>
      <c r="L49" s="10" t="s">
        <v>3</v>
      </c>
      <c r="M49" s="10" t="s">
        <v>3</v>
      </c>
      <c r="N49" s="10" t="s">
        <v>3</v>
      </c>
      <c r="O49" s="158"/>
      <c r="P49" s="158"/>
    </row>
    <row r="50" spans="1:20" s="7" customFormat="1" ht="147" hidden="1" customHeight="1">
      <c r="A50" s="154" t="s">
        <v>102</v>
      </c>
      <c r="B50" s="103" t="s">
        <v>101</v>
      </c>
      <c r="C50" s="155" t="s">
        <v>27</v>
      </c>
      <c r="D50" s="67">
        <v>43831</v>
      </c>
      <c r="E50" s="67">
        <v>44196</v>
      </c>
      <c r="F50" s="10">
        <f>SUM(G50:J50)</f>
        <v>0</v>
      </c>
      <c r="G50" s="10">
        <v>0</v>
      </c>
      <c r="H50" s="10">
        <v>0</v>
      </c>
      <c r="I50" s="10">
        <v>0</v>
      </c>
      <c r="J50" s="10">
        <v>0</v>
      </c>
      <c r="K50" s="10" t="s">
        <v>3</v>
      </c>
      <c r="L50" s="10" t="s">
        <v>3</v>
      </c>
      <c r="M50" s="10" t="s">
        <v>3</v>
      </c>
      <c r="N50" s="10" t="s">
        <v>3</v>
      </c>
      <c r="O50" s="158"/>
      <c r="P50" s="158"/>
    </row>
    <row r="51" spans="1:20" s="7" customFormat="1" ht="111" hidden="1" customHeight="1">
      <c r="A51" s="154" t="s">
        <v>100</v>
      </c>
      <c r="B51" s="103" t="s">
        <v>99</v>
      </c>
      <c r="C51" s="155" t="s">
        <v>27</v>
      </c>
      <c r="D51" s="67">
        <v>43831</v>
      </c>
      <c r="E51" s="67">
        <v>44196</v>
      </c>
      <c r="F51" s="10" t="s">
        <v>20</v>
      </c>
      <c r="G51" s="10" t="s">
        <v>20</v>
      </c>
      <c r="H51" s="10" t="s">
        <v>20</v>
      </c>
      <c r="I51" s="10" t="s">
        <v>20</v>
      </c>
      <c r="J51" s="10" t="s">
        <v>20</v>
      </c>
      <c r="K51" s="10" t="s">
        <v>3</v>
      </c>
      <c r="L51" s="10" t="s">
        <v>3</v>
      </c>
      <c r="M51" s="10" t="s">
        <v>3</v>
      </c>
      <c r="N51" s="10" t="s">
        <v>3</v>
      </c>
      <c r="O51" s="158"/>
      <c r="P51" s="158"/>
    </row>
    <row r="52" spans="1:20" s="7" customFormat="1" ht="100.5" hidden="1" customHeight="1">
      <c r="A52" s="154"/>
      <c r="B52" s="103" t="s">
        <v>98</v>
      </c>
      <c r="C52" s="155" t="s">
        <v>27</v>
      </c>
      <c r="D52" s="67" t="s">
        <v>2</v>
      </c>
      <c r="E52" s="67">
        <v>44196</v>
      </c>
      <c r="F52" s="78" t="s">
        <v>2</v>
      </c>
      <c r="G52" s="78" t="s">
        <v>2</v>
      </c>
      <c r="H52" s="78" t="s">
        <v>2</v>
      </c>
      <c r="I52" s="78" t="s">
        <v>2</v>
      </c>
      <c r="J52" s="78" t="s">
        <v>2</v>
      </c>
      <c r="K52" s="10"/>
      <c r="L52" s="10"/>
      <c r="M52" s="10"/>
      <c r="N52" s="78" t="s">
        <v>3</v>
      </c>
      <c r="O52" s="158"/>
      <c r="P52" s="158"/>
    </row>
    <row r="53" spans="1:20" s="7" customFormat="1" ht="247.5" hidden="1" customHeight="1">
      <c r="A53" s="154" t="s">
        <v>65</v>
      </c>
      <c r="B53" s="138" t="s">
        <v>97</v>
      </c>
      <c r="C53" s="155" t="s">
        <v>27</v>
      </c>
      <c r="D53" s="67">
        <v>43831</v>
      </c>
      <c r="E53" s="67">
        <v>44196</v>
      </c>
      <c r="F53" s="78">
        <f>SUM(G53:J53)</f>
        <v>0</v>
      </c>
      <c r="G53" s="78">
        <f>G54</f>
        <v>0</v>
      </c>
      <c r="H53" s="78">
        <f>H54</f>
        <v>0</v>
      </c>
      <c r="I53" s="78">
        <f>I54</f>
        <v>0</v>
      </c>
      <c r="J53" s="78">
        <f>J54</f>
        <v>0</v>
      </c>
      <c r="K53" s="10" t="s">
        <v>3</v>
      </c>
      <c r="L53" s="10" t="s">
        <v>3</v>
      </c>
      <c r="M53" s="10" t="s">
        <v>3</v>
      </c>
      <c r="N53" s="10" t="s">
        <v>3</v>
      </c>
      <c r="O53" s="158"/>
      <c r="P53" s="158"/>
    </row>
    <row r="54" spans="1:20" s="7" customFormat="1" ht="85.5" hidden="1" customHeight="1">
      <c r="A54" s="154" t="s">
        <v>96</v>
      </c>
      <c r="B54" s="103" t="s">
        <v>95</v>
      </c>
      <c r="C54" s="155" t="s">
        <v>27</v>
      </c>
      <c r="D54" s="67">
        <v>43831</v>
      </c>
      <c r="E54" s="67">
        <v>44196</v>
      </c>
      <c r="F54" s="78">
        <f>SUM(G54:J54)</f>
        <v>0</v>
      </c>
      <c r="G54" s="78">
        <v>0</v>
      </c>
      <c r="H54" s="78">
        <v>0</v>
      </c>
      <c r="I54" s="78">
        <v>0</v>
      </c>
      <c r="J54" s="78">
        <v>0</v>
      </c>
      <c r="K54" s="10" t="s">
        <v>3</v>
      </c>
      <c r="L54" s="10" t="s">
        <v>3</v>
      </c>
      <c r="M54" s="10" t="s">
        <v>3</v>
      </c>
      <c r="N54" s="10" t="s">
        <v>3</v>
      </c>
      <c r="O54" s="158"/>
      <c r="P54" s="158"/>
    </row>
    <row r="55" spans="1:20" s="7" customFormat="1" ht="145.5" hidden="1" customHeight="1">
      <c r="A55" s="137" t="s">
        <v>94</v>
      </c>
      <c r="B55" s="103" t="s">
        <v>93</v>
      </c>
      <c r="C55" s="155" t="s">
        <v>27</v>
      </c>
      <c r="D55" s="67">
        <v>43831</v>
      </c>
      <c r="E55" s="67">
        <v>44196</v>
      </c>
      <c r="F55" s="78" t="s">
        <v>20</v>
      </c>
      <c r="G55" s="78" t="s">
        <v>20</v>
      </c>
      <c r="H55" s="78" t="s">
        <v>20</v>
      </c>
      <c r="I55" s="78" t="s">
        <v>20</v>
      </c>
      <c r="J55" s="78" t="s">
        <v>20</v>
      </c>
      <c r="K55" s="10" t="s">
        <v>3</v>
      </c>
      <c r="L55" s="10" t="s">
        <v>3</v>
      </c>
      <c r="M55" s="10" t="s">
        <v>3</v>
      </c>
      <c r="N55" s="10" t="s">
        <v>3</v>
      </c>
      <c r="O55" s="158"/>
      <c r="P55" s="158"/>
    </row>
    <row r="56" spans="1:20" s="7" customFormat="1" ht="93" hidden="1" customHeight="1">
      <c r="A56" s="154"/>
      <c r="B56" s="103" t="s">
        <v>92</v>
      </c>
      <c r="C56" s="155" t="s">
        <v>27</v>
      </c>
      <c r="D56" s="67" t="s">
        <v>2</v>
      </c>
      <c r="E56" s="67">
        <v>44196</v>
      </c>
      <c r="F56" s="78" t="s">
        <v>2</v>
      </c>
      <c r="G56" s="78" t="s">
        <v>2</v>
      </c>
      <c r="H56" s="78" t="s">
        <v>2</v>
      </c>
      <c r="I56" s="78" t="s">
        <v>2</v>
      </c>
      <c r="J56" s="78" t="s">
        <v>2</v>
      </c>
      <c r="K56" s="10"/>
      <c r="L56" s="10"/>
      <c r="M56" s="10"/>
      <c r="N56" s="78" t="s">
        <v>3</v>
      </c>
      <c r="O56" s="158"/>
      <c r="P56" s="158"/>
    </row>
    <row r="57" spans="1:20" s="7" customFormat="1" ht="28.5" customHeight="1">
      <c r="A57" s="154"/>
      <c r="B57" s="251" t="s">
        <v>54</v>
      </c>
      <c r="C57" s="251"/>
      <c r="D57" s="251"/>
      <c r="E57" s="251"/>
      <c r="F57" s="93" t="s">
        <v>20</v>
      </c>
      <c r="G57" s="93" t="s">
        <v>20</v>
      </c>
      <c r="H57" s="93" t="s">
        <v>20</v>
      </c>
      <c r="I57" s="93" t="s">
        <v>20</v>
      </c>
      <c r="J57" s="93" t="s">
        <v>20</v>
      </c>
      <c r="K57" s="95" t="s">
        <v>2</v>
      </c>
      <c r="L57" s="95" t="s">
        <v>2</v>
      </c>
      <c r="M57" s="95" t="s">
        <v>2</v>
      </c>
      <c r="N57" s="95" t="s">
        <v>2</v>
      </c>
      <c r="O57" s="77" t="s">
        <v>2</v>
      </c>
      <c r="P57" s="77" t="s">
        <v>2</v>
      </c>
    </row>
    <row r="58" spans="1:20" s="7" customFormat="1" ht="27.75" customHeight="1">
      <c r="A58" s="154"/>
      <c r="B58" s="251" t="s">
        <v>25</v>
      </c>
      <c r="C58" s="251"/>
      <c r="D58" s="251"/>
      <c r="E58" s="251"/>
      <c r="F58" s="93">
        <f>SUM(F41,F31)</f>
        <v>372251105.76999998</v>
      </c>
      <c r="G58" s="93">
        <f>SUM(G41,G31)</f>
        <v>30942688.739999998</v>
      </c>
      <c r="H58" s="93">
        <f>SUM(H41,H31)</f>
        <v>24099764.359999999</v>
      </c>
      <c r="I58" s="93">
        <f>SUM(I41,I31)</f>
        <v>317208652.67000002</v>
      </c>
      <c r="J58" s="93">
        <f>SUM(J41,J31)</f>
        <v>0</v>
      </c>
      <c r="K58" s="95" t="s">
        <v>2</v>
      </c>
      <c r="L58" s="95" t="s">
        <v>2</v>
      </c>
      <c r="M58" s="95" t="s">
        <v>2</v>
      </c>
      <c r="N58" s="95" t="s">
        <v>2</v>
      </c>
      <c r="O58" s="77" t="s">
        <v>2</v>
      </c>
      <c r="P58" s="77" t="s">
        <v>2</v>
      </c>
    </row>
    <row r="59" spans="1:20" ht="18.75">
      <c r="B59" s="11" t="s">
        <v>42</v>
      </c>
      <c r="C59" s="11"/>
      <c r="D59" s="11"/>
      <c r="E59" s="11"/>
      <c r="F59" s="11"/>
      <c r="G59" s="11"/>
      <c r="H59" s="11"/>
      <c r="I59" s="11"/>
      <c r="J59" s="11"/>
    </row>
    <row r="60" spans="1:20" ht="11.25" customHeight="1">
      <c r="B60" s="11"/>
      <c r="C60" s="11"/>
      <c r="D60" s="11"/>
      <c r="E60" s="11"/>
      <c r="F60" s="11"/>
      <c r="G60" s="11"/>
      <c r="H60" s="11"/>
      <c r="I60" s="11"/>
      <c r="J60" s="11"/>
    </row>
    <row r="61" spans="1:20" ht="18.75">
      <c r="B61" s="11" t="s">
        <v>4</v>
      </c>
      <c r="C61" s="11"/>
      <c r="D61" s="11"/>
      <c r="E61" s="4"/>
      <c r="F61" s="4"/>
      <c r="G61" s="11"/>
      <c r="H61" s="11"/>
      <c r="I61" s="11"/>
      <c r="J61" s="11"/>
    </row>
    <row r="62" spans="1:20" ht="40.5" customHeight="1">
      <c r="A62" s="129"/>
      <c r="B62" s="12" t="s">
        <v>91</v>
      </c>
      <c r="C62" s="12"/>
      <c r="D62" s="13"/>
      <c r="E62" s="4"/>
      <c r="G62" s="14"/>
      <c r="H62" s="14"/>
      <c r="I62" s="241" t="s">
        <v>90</v>
      </c>
      <c r="J62" s="241"/>
      <c r="K62" s="14"/>
      <c r="L62" s="14"/>
      <c r="M62" s="14"/>
      <c r="N62" s="14"/>
      <c r="O62" s="14"/>
      <c r="P62" s="14"/>
      <c r="Q62" s="14"/>
      <c r="R62" s="14"/>
      <c r="S62" s="14"/>
      <c r="T62" s="14"/>
    </row>
    <row r="63" spans="1:20" ht="18.75">
      <c r="A63" s="129"/>
      <c r="B63" s="12"/>
      <c r="C63" s="12"/>
      <c r="D63" s="13"/>
      <c r="E63" s="4"/>
      <c r="F63" s="131"/>
      <c r="G63" s="131"/>
      <c r="H63" s="131"/>
      <c r="I63" s="131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</row>
    <row r="64" spans="1:20" ht="18.75" customHeight="1">
      <c r="A64" s="129"/>
      <c r="B64" s="12" t="s">
        <v>89</v>
      </c>
      <c r="C64" s="12"/>
      <c r="D64" s="13"/>
      <c r="E64" s="4"/>
      <c r="G64" s="14"/>
      <c r="H64" s="14"/>
      <c r="I64" s="240" t="s">
        <v>88</v>
      </c>
      <c r="J64" s="240"/>
      <c r="K64" s="14"/>
      <c r="L64" s="14"/>
      <c r="M64" s="14"/>
      <c r="N64" s="14"/>
      <c r="O64" s="14"/>
      <c r="P64" s="14"/>
      <c r="Q64" s="14"/>
      <c r="R64" s="14"/>
      <c r="S64" s="14"/>
      <c r="T64" s="14"/>
    </row>
    <row r="65" spans="1:20" ht="18.75">
      <c r="A65" s="129"/>
      <c r="B65" s="12" t="s">
        <v>193</v>
      </c>
      <c r="C65" s="12"/>
      <c r="D65" s="13"/>
      <c r="E65" s="4"/>
      <c r="G65" s="12"/>
      <c r="H65" s="12"/>
      <c r="I65" s="238" t="s">
        <v>193</v>
      </c>
      <c r="J65" s="238"/>
      <c r="K65" s="12"/>
      <c r="L65" s="15"/>
      <c r="M65" s="15"/>
      <c r="N65" s="15"/>
      <c r="O65" s="15"/>
      <c r="P65" s="15"/>
      <c r="Q65" s="15"/>
      <c r="R65" s="15"/>
      <c r="S65" s="15"/>
      <c r="T65" s="15"/>
    </row>
    <row r="66" spans="1:20" ht="18.75">
      <c r="A66" s="129"/>
      <c r="B66" s="12"/>
      <c r="C66" s="12"/>
      <c r="D66" s="13"/>
      <c r="E66" s="4"/>
      <c r="F66" s="4"/>
      <c r="G66" s="4"/>
      <c r="H66" s="15"/>
      <c r="I66" s="15"/>
      <c r="J66" s="15"/>
      <c r="K66" s="130"/>
      <c r="L66" s="130"/>
      <c r="M66" s="130"/>
      <c r="N66" s="15"/>
    </row>
    <row r="67" spans="1:20" ht="69.75" customHeight="1">
      <c r="A67" s="132"/>
      <c r="B67" s="12" t="s">
        <v>79</v>
      </c>
      <c r="C67" s="14"/>
      <c r="D67" s="13"/>
      <c r="E67" s="4"/>
      <c r="I67" s="241" t="s">
        <v>13</v>
      </c>
      <c r="J67" s="241"/>
      <c r="K67" s="239"/>
      <c r="L67" s="239"/>
      <c r="M67" s="239"/>
      <c r="N67" s="239"/>
    </row>
    <row r="68" spans="1:20" ht="18.75">
      <c r="A68" s="132"/>
      <c r="B68" s="12"/>
      <c r="C68" s="14"/>
      <c r="D68" s="13"/>
      <c r="E68" s="4"/>
      <c r="F68" s="131"/>
      <c r="G68" s="72"/>
      <c r="K68" s="130"/>
      <c r="L68" s="130"/>
      <c r="M68" s="130"/>
      <c r="N68" s="130"/>
    </row>
    <row r="69" spans="1:20" ht="18.75">
      <c r="A69" s="133"/>
      <c r="B69" s="12" t="s">
        <v>80</v>
      </c>
      <c r="C69" s="16"/>
      <c r="D69" s="13"/>
      <c r="E69" s="4"/>
      <c r="H69" s="15"/>
      <c r="I69" s="242" t="s">
        <v>24</v>
      </c>
      <c r="J69" s="242"/>
      <c r="K69" s="239"/>
      <c r="L69" s="239"/>
      <c r="M69" s="239"/>
      <c r="N69" s="239"/>
    </row>
    <row r="70" spans="1:20" ht="20.25" customHeight="1">
      <c r="A70" s="82"/>
      <c r="B70" s="12" t="s">
        <v>193</v>
      </c>
      <c r="C70" s="61"/>
      <c r="D70" s="13"/>
      <c r="E70" s="4"/>
      <c r="H70" s="15"/>
      <c r="I70" s="238" t="s">
        <v>193</v>
      </c>
      <c r="J70" s="238"/>
      <c r="K70" s="239"/>
      <c r="L70" s="239"/>
      <c r="M70" s="239"/>
      <c r="N70" s="15"/>
    </row>
    <row r="71" spans="1:20" ht="20.25" customHeight="1">
      <c r="A71" s="82"/>
      <c r="B71" s="12"/>
      <c r="C71" s="61"/>
      <c r="D71" s="13"/>
      <c r="E71" s="4"/>
      <c r="H71" s="15"/>
      <c r="I71" s="129"/>
      <c r="J71" s="129"/>
      <c r="K71" s="130"/>
      <c r="L71" s="130"/>
      <c r="M71" s="130"/>
      <c r="N71" s="15"/>
    </row>
    <row r="72" spans="1:20" ht="20.25" customHeight="1">
      <c r="A72" s="82"/>
      <c r="B72" s="12"/>
      <c r="C72" s="61"/>
      <c r="D72" s="13"/>
      <c r="E72" s="4"/>
      <c r="H72" s="15"/>
      <c r="I72" s="129"/>
      <c r="J72" s="129"/>
      <c r="K72" s="130"/>
      <c r="L72" s="130"/>
      <c r="M72" s="130"/>
      <c r="N72" s="15"/>
    </row>
    <row r="73" spans="1:20" ht="20.25" customHeight="1">
      <c r="A73" s="82"/>
      <c r="B73" s="12" t="s">
        <v>87</v>
      </c>
      <c r="C73" s="61"/>
      <c r="D73" s="13"/>
      <c r="E73" s="4"/>
      <c r="H73" s="15"/>
      <c r="I73" s="129"/>
      <c r="J73" s="129"/>
      <c r="K73" s="130"/>
      <c r="L73" s="130"/>
      <c r="M73" s="130"/>
      <c r="N73" s="15"/>
    </row>
    <row r="74" spans="1:20" ht="18.75">
      <c r="B74" s="130" t="s">
        <v>43</v>
      </c>
      <c r="C74" s="12"/>
      <c r="D74" s="12"/>
      <c r="E74" s="12"/>
      <c r="F74" s="129"/>
      <c r="G74" s="133"/>
      <c r="H74" s="133"/>
      <c r="I74" s="133"/>
      <c r="J74" s="133"/>
    </row>
    <row r="75" spans="1:20" ht="18.75">
      <c r="B75" s="130"/>
      <c r="C75" s="12"/>
      <c r="D75" s="12"/>
      <c r="E75" s="12"/>
      <c r="F75" s="129"/>
      <c r="G75" s="133"/>
      <c r="H75" s="133"/>
      <c r="I75" s="133"/>
      <c r="J75" s="133"/>
    </row>
    <row r="76" spans="1:20" ht="18.75">
      <c r="B76" s="130"/>
      <c r="C76" s="12"/>
      <c r="D76" s="12"/>
      <c r="E76" s="12"/>
      <c r="F76" s="129"/>
      <c r="G76" s="133"/>
      <c r="H76" s="133"/>
      <c r="I76" s="133"/>
      <c r="J76" s="133"/>
    </row>
    <row r="77" spans="1:20" ht="43.5" customHeight="1">
      <c r="B77" s="130"/>
      <c r="C77" s="16"/>
      <c r="D77" s="12"/>
      <c r="E77" s="16"/>
      <c r="F77" s="133"/>
      <c r="G77" s="133"/>
      <c r="H77" s="133"/>
      <c r="I77" s="133"/>
      <c r="J77" s="133"/>
    </row>
    <row r="78" spans="1:20" ht="18.75">
      <c r="B78" s="130"/>
      <c r="C78" s="16"/>
      <c r="D78" s="12"/>
      <c r="E78" s="16"/>
      <c r="F78" s="129"/>
      <c r="G78" s="133"/>
      <c r="H78" s="133"/>
      <c r="I78" s="133"/>
      <c r="J78" s="133"/>
    </row>
    <row r="79" spans="1:20" ht="18.75">
      <c r="B79" s="130"/>
      <c r="C79" s="16"/>
      <c r="D79" s="12"/>
      <c r="E79" s="12"/>
      <c r="F79" s="129"/>
      <c r="G79" s="133"/>
      <c r="H79" s="133"/>
      <c r="I79" s="133"/>
      <c r="J79" s="133"/>
    </row>
    <row r="80" spans="1:20" ht="18.75">
      <c r="B80" s="130"/>
      <c r="C80" s="16"/>
      <c r="D80" s="12"/>
      <c r="E80" s="12"/>
      <c r="F80" s="129"/>
      <c r="G80" s="133"/>
      <c r="H80" s="133"/>
      <c r="I80" s="133"/>
      <c r="J80" s="133"/>
    </row>
    <row r="81" spans="1:10" ht="29.25" customHeight="1">
      <c r="B81" s="89"/>
      <c r="C81" s="12"/>
      <c r="D81" s="12"/>
      <c r="E81" s="12"/>
      <c r="F81" s="129"/>
      <c r="G81" s="133"/>
      <c r="H81" s="133"/>
      <c r="I81" s="133"/>
      <c r="J81" s="133"/>
    </row>
    <row r="82" spans="1:10" ht="29.25" customHeight="1">
      <c r="B82" s="90"/>
      <c r="C82" s="12"/>
      <c r="D82" s="12"/>
      <c r="E82" s="12"/>
      <c r="F82" s="129"/>
      <c r="G82" s="133"/>
      <c r="H82" s="133"/>
      <c r="I82" s="133"/>
      <c r="J82" s="133"/>
    </row>
    <row r="83" spans="1:10" ht="18.75">
      <c r="B83" s="90"/>
      <c r="C83" s="12"/>
      <c r="D83" s="12"/>
      <c r="E83" s="12"/>
      <c r="F83" s="129"/>
      <c r="G83" s="133"/>
      <c r="H83" s="133"/>
      <c r="I83" s="133"/>
      <c r="J83" s="133"/>
    </row>
    <row r="84" spans="1:10" ht="18.75">
      <c r="B84" s="133"/>
      <c r="C84" s="129"/>
      <c r="D84" s="12"/>
      <c r="E84" s="12"/>
      <c r="F84" s="129"/>
      <c r="G84" s="133"/>
      <c r="H84" s="133"/>
      <c r="I84" s="133"/>
      <c r="J84" s="133"/>
    </row>
    <row r="85" spans="1:10" ht="18.75">
      <c r="B85" s="133"/>
      <c r="C85" s="133"/>
      <c r="D85" s="16"/>
      <c r="E85" s="16"/>
      <c r="F85" s="133"/>
      <c r="G85" s="133"/>
      <c r="H85" s="133"/>
      <c r="I85" s="133"/>
      <c r="J85" s="133"/>
    </row>
    <row r="86" spans="1:10" ht="18.75">
      <c r="B86" s="133"/>
      <c r="C86" s="133"/>
      <c r="D86" s="16"/>
      <c r="E86" s="16"/>
      <c r="F86" s="133"/>
      <c r="G86" s="133"/>
      <c r="H86" s="133"/>
      <c r="I86" s="133"/>
      <c r="J86" s="133"/>
    </row>
    <row r="87" spans="1:10" ht="18.75">
      <c r="B87" s="133"/>
      <c r="C87" s="133"/>
      <c r="D87" s="16"/>
      <c r="E87" s="16"/>
      <c r="F87" s="133"/>
      <c r="G87" s="133"/>
      <c r="H87" s="133"/>
      <c r="I87" s="133"/>
      <c r="J87" s="133"/>
    </row>
    <row r="88" spans="1:10" ht="18.75">
      <c r="B88" s="87"/>
      <c r="C88" s="87"/>
      <c r="D88" s="16"/>
      <c r="E88" s="16"/>
      <c r="F88" s="87"/>
      <c r="G88" s="133"/>
      <c r="H88" s="133"/>
      <c r="I88" s="133"/>
      <c r="J88" s="133"/>
    </row>
    <row r="89" spans="1:10" ht="18.75">
      <c r="B89" s="87"/>
      <c r="C89" s="86"/>
      <c r="D89" s="16"/>
      <c r="E89" s="16"/>
      <c r="F89" s="87"/>
      <c r="G89" s="133"/>
      <c r="H89" s="133"/>
      <c r="I89" s="133"/>
      <c r="J89" s="133"/>
    </row>
    <row r="90" spans="1:10" ht="21.75" customHeight="1">
      <c r="B90" s="86"/>
      <c r="C90" s="86"/>
      <c r="D90" s="86"/>
      <c r="E90" s="86"/>
      <c r="F90" s="87"/>
      <c r="G90" s="133"/>
      <c r="H90" s="133"/>
      <c r="I90" s="133"/>
      <c r="J90" s="133"/>
    </row>
    <row r="91" spans="1:10" ht="21.75" customHeight="1">
      <c r="B91" s="86"/>
      <c r="C91" s="86"/>
      <c r="D91" s="86"/>
      <c r="E91" s="86"/>
      <c r="F91" s="87"/>
      <c r="G91" s="133"/>
      <c r="H91" s="133"/>
      <c r="I91" s="133"/>
      <c r="J91" s="133"/>
    </row>
    <row r="92" spans="1:10" ht="21.75" customHeight="1">
      <c r="B92" s="86"/>
      <c r="C92" s="86"/>
      <c r="D92" s="86"/>
      <c r="E92" s="86"/>
      <c r="F92" s="87"/>
      <c r="G92" s="133"/>
      <c r="H92" s="133"/>
      <c r="I92" s="133"/>
      <c r="J92" s="133"/>
    </row>
    <row r="93" spans="1:10" ht="21.75" customHeight="1">
      <c r="B93" s="86"/>
      <c r="C93" s="86"/>
      <c r="D93" s="86"/>
      <c r="E93" s="86"/>
      <c r="F93" s="87"/>
      <c r="G93" s="133"/>
      <c r="H93" s="133"/>
      <c r="I93" s="133"/>
      <c r="J93" s="133"/>
    </row>
    <row r="94" spans="1:10" ht="21.75" customHeight="1">
      <c r="B94" s="86"/>
      <c r="C94" s="71"/>
      <c r="D94" s="71"/>
      <c r="E94" s="71"/>
      <c r="F94" s="59"/>
      <c r="G94" s="133"/>
      <c r="H94" s="133"/>
      <c r="I94" s="133"/>
      <c r="J94" s="133"/>
    </row>
    <row r="95" spans="1:10" s="7" customFormat="1" ht="22.5" customHeight="1">
      <c r="A95" s="134"/>
      <c r="B95" s="86"/>
      <c r="C95" s="71"/>
      <c r="D95" s="71"/>
      <c r="E95" s="71"/>
      <c r="F95" s="59"/>
      <c r="G95" s="133"/>
      <c r="H95" s="133"/>
      <c r="I95" s="133"/>
      <c r="J95" s="133"/>
    </row>
    <row r="96" spans="1:10" s="7" customFormat="1" ht="22.5" customHeight="1">
      <c r="A96" s="134"/>
      <c r="B96" s="88"/>
      <c r="C96" s="19"/>
      <c r="D96" s="19"/>
      <c r="E96" s="19"/>
      <c r="F96" s="20"/>
      <c r="G96" s="133"/>
      <c r="H96" s="133"/>
      <c r="I96" s="133"/>
      <c r="J96" s="133"/>
    </row>
    <row r="97" spans="1:10" ht="18.75">
      <c r="B97" s="55"/>
      <c r="C97" s="19"/>
      <c r="D97" s="19"/>
      <c r="E97" s="19"/>
      <c r="F97" s="20"/>
      <c r="G97" s="133"/>
      <c r="H97" s="133"/>
      <c r="I97" s="133"/>
      <c r="J97" s="133"/>
    </row>
    <row r="98" spans="1:10" ht="18.75">
      <c r="B98" s="130"/>
      <c r="C98" s="12"/>
      <c r="D98" s="12"/>
      <c r="E98" s="12"/>
      <c r="F98" s="129"/>
      <c r="G98" s="133"/>
      <c r="H98" s="133"/>
      <c r="I98" s="133"/>
      <c r="J98" s="133"/>
    </row>
    <row r="99" spans="1:10" ht="18.75">
      <c r="B99" s="130"/>
      <c r="C99" s="12"/>
      <c r="D99" s="12"/>
      <c r="E99" s="12"/>
      <c r="F99" s="129"/>
      <c r="G99" s="133"/>
      <c r="H99" s="133"/>
      <c r="I99" s="133"/>
      <c r="J99" s="133"/>
    </row>
    <row r="100" spans="1:10" ht="18.75">
      <c r="A100" s="4"/>
      <c r="B100" s="130"/>
      <c r="C100" s="12"/>
      <c r="D100" s="12"/>
      <c r="E100" s="12"/>
      <c r="F100" s="129"/>
      <c r="G100" s="133"/>
      <c r="H100" s="133"/>
      <c r="I100" s="133"/>
      <c r="J100" s="133"/>
    </row>
    <row r="101" spans="1:10" ht="18.75">
      <c r="A101" s="4"/>
      <c r="B101" s="130"/>
      <c r="C101" s="12"/>
      <c r="D101" s="12"/>
      <c r="E101" s="12"/>
      <c r="F101" s="129"/>
      <c r="G101" s="133"/>
      <c r="H101" s="133"/>
      <c r="I101" s="133"/>
      <c r="J101" s="133"/>
    </row>
    <row r="102" spans="1:10" ht="18.75">
      <c r="A102" s="4"/>
      <c r="B102" s="130"/>
      <c r="C102" s="12"/>
      <c r="D102" s="12"/>
      <c r="E102" s="12"/>
      <c r="F102" s="129"/>
      <c r="G102" s="133"/>
      <c r="H102" s="133"/>
      <c r="I102" s="133"/>
      <c r="J102" s="133"/>
    </row>
    <row r="103" spans="1:10" ht="18.75">
      <c r="A103" s="4"/>
      <c r="B103" s="130"/>
      <c r="C103" s="12"/>
      <c r="D103" s="12"/>
      <c r="E103" s="12"/>
      <c r="F103" s="129"/>
      <c r="G103" s="133"/>
      <c r="H103" s="133"/>
      <c r="I103" s="133"/>
      <c r="J103" s="133"/>
    </row>
    <row r="104" spans="1:10" ht="18.75">
      <c r="A104" s="4"/>
      <c r="B104" s="130"/>
      <c r="C104" s="12"/>
      <c r="D104" s="12"/>
      <c r="E104" s="12"/>
      <c r="F104" s="129"/>
      <c r="G104" s="133"/>
      <c r="H104" s="133"/>
      <c r="I104" s="133"/>
      <c r="J104" s="133"/>
    </row>
    <row r="105" spans="1:10" ht="18.75">
      <c r="A105" s="4"/>
      <c r="B105" s="130"/>
      <c r="C105" s="12"/>
      <c r="D105" s="12"/>
      <c r="E105" s="12"/>
      <c r="F105" s="129"/>
      <c r="G105" s="133"/>
      <c r="H105" s="133"/>
      <c r="I105" s="133"/>
      <c r="J105" s="133"/>
    </row>
    <row r="106" spans="1:10" ht="20.25">
      <c r="A106" s="4"/>
      <c r="B106" s="21"/>
      <c r="C106" s="21"/>
      <c r="D106" s="21"/>
      <c r="E106" s="21"/>
      <c r="F106" s="22"/>
      <c r="G106" s="133"/>
      <c r="H106" s="133"/>
      <c r="I106" s="133"/>
      <c r="J106" s="133"/>
    </row>
    <row r="107" spans="1:10" ht="18.75">
      <c r="A107" s="4"/>
      <c r="B107" s="130"/>
      <c r="C107" s="12"/>
      <c r="D107" s="12"/>
      <c r="E107" s="12"/>
      <c r="F107" s="129"/>
      <c r="G107" s="133"/>
      <c r="H107" s="133"/>
      <c r="I107" s="133"/>
      <c r="J107" s="133"/>
    </row>
    <row r="108" spans="1:10" ht="18.75">
      <c r="A108" s="4"/>
      <c r="B108" s="130"/>
      <c r="C108" s="12"/>
      <c r="D108" s="12"/>
      <c r="E108" s="12"/>
      <c r="F108" s="129"/>
      <c r="G108" s="133"/>
      <c r="H108" s="133"/>
      <c r="I108" s="133"/>
      <c r="J108" s="133"/>
    </row>
    <row r="109" spans="1:10" ht="18.75">
      <c r="A109" s="4"/>
      <c r="B109" s="130"/>
      <c r="C109" s="12"/>
      <c r="D109" s="12"/>
      <c r="E109" s="12"/>
      <c r="F109" s="129"/>
      <c r="G109" s="133"/>
      <c r="H109" s="133"/>
      <c r="I109" s="133"/>
      <c r="J109" s="133"/>
    </row>
    <row r="110" spans="1:10" ht="18.75">
      <c r="A110" s="4"/>
      <c r="B110" s="130"/>
      <c r="C110" s="12"/>
      <c r="D110" s="12"/>
      <c r="E110" s="12"/>
      <c r="F110" s="129"/>
      <c r="G110" s="133"/>
      <c r="H110" s="133"/>
      <c r="I110" s="133"/>
      <c r="J110" s="133"/>
    </row>
    <row r="111" spans="1:10" ht="20.25">
      <c r="A111" s="4"/>
      <c r="B111" s="21"/>
      <c r="C111" s="21"/>
      <c r="D111" s="21"/>
      <c r="E111" s="21"/>
      <c r="F111" s="22"/>
      <c r="G111" s="133"/>
      <c r="H111" s="133"/>
      <c r="I111" s="133"/>
      <c r="J111" s="133"/>
    </row>
    <row r="112" spans="1:10" ht="18.75">
      <c r="A112" s="4"/>
      <c r="B112" s="23"/>
      <c r="C112" s="23"/>
      <c r="D112" s="23"/>
      <c r="E112" s="23"/>
      <c r="F112" s="13"/>
      <c r="G112" s="133"/>
      <c r="H112" s="133"/>
      <c r="I112" s="133"/>
      <c r="J112" s="133"/>
    </row>
    <row r="113" spans="1:10" ht="20.25">
      <c r="A113" s="4"/>
      <c r="B113" s="54"/>
      <c r="C113" s="17"/>
      <c r="D113" s="17"/>
      <c r="E113" s="17"/>
      <c r="F113" s="18"/>
      <c r="G113" s="24"/>
      <c r="H113" s="24"/>
      <c r="I113" s="24"/>
      <c r="J113" s="24"/>
    </row>
    <row r="114" spans="1:10" ht="18.75">
      <c r="A114" s="4"/>
      <c r="B114" s="130"/>
      <c r="C114" s="12"/>
      <c r="D114" s="12"/>
      <c r="E114" s="12"/>
      <c r="F114" s="129"/>
      <c r="G114" s="24"/>
      <c r="H114" s="24"/>
      <c r="I114" s="24"/>
      <c r="J114" s="24"/>
    </row>
    <row r="115" spans="1:10" ht="18.75">
      <c r="A115" s="4"/>
      <c r="B115" s="130"/>
      <c r="C115" s="130"/>
      <c r="D115" s="130"/>
      <c r="E115" s="130"/>
      <c r="F115" s="129"/>
      <c r="G115" s="24"/>
      <c r="H115" s="24"/>
      <c r="I115" s="24"/>
      <c r="J115" s="24"/>
    </row>
    <row r="116" spans="1:10" s="7" customFormat="1" ht="18.75">
      <c r="A116" s="134"/>
      <c r="B116" s="23"/>
      <c r="C116" s="23"/>
      <c r="D116" s="23"/>
      <c r="E116" s="23"/>
      <c r="F116" s="13"/>
      <c r="G116" s="24"/>
      <c r="H116" s="24"/>
      <c r="I116" s="24"/>
      <c r="J116" s="24"/>
    </row>
    <row r="117" spans="1:10" s="7" customFormat="1" ht="18.75">
      <c r="A117" s="134"/>
      <c r="B117" s="23"/>
      <c r="C117" s="23"/>
      <c r="D117" s="23"/>
      <c r="E117" s="23"/>
      <c r="F117" s="13"/>
      <c r="G117" s="24"/>
      <c r="H117" s="24"/>
      <c r="I117" s="24"/>
      <c r="J117" s="24"/>
    </row>
    <row r="118" spans="1:10" s="7" customFormat="1" ht="18.75">
      <c r="A118" s="134"/>
      <c r="B118" s="23"/>
      <c r="C118" s="23"/>
      <c r="D118" s="23"/>
      <c r="E118" s="23"/>
      <c r="F118" s="13"/>
      <c r="G118" s="24"/>
      <c r="H118" s="24"/>
      <c r="I118" s="24"/>
      <c r="J118" s="24"/>
    </row>
    <row r="119" spans="1:10" s="7" customFormat="1" ht="18.75">
      <c r="A119" s="134"/>
      <c r="B119" s="23"/>
      <c r="C119" s="23"/>
      <c r="D119" s="23"/>
      <c r="E119" s="23"/>
      <c r="F119" s="13"/>
      <c r="G119" s="24"/>
      <c r="H119" s="24"/>
      <c r="I119" s="24"/>
      <c r="J119" s="24"/>
    </row>
    <row r="120" spans="1:10" s="7" customFormat="1" ht="28.5" customHeight="1">
      <c r="A120" s="134"/>
      <c r="B120" s="23"/>
      <c r="C120" s="23"/>
      <c r="D120" s="23"/>
      <c r="E120" s="23"/>
      <c r="F120" s="13"/>
      <c r="G120" s="24"/>
      <c r="H120" s="24"/>
      <c r="I120" s="24"/>
      <c r="J120" s="24"/>
    </row>
    <row r="121" spans="1:10" s="7" customFormat="1" ht="21.75" customHeight="1">
      <c r="A121" s="134"/>
      <c r="B121" s="23"/>
      <c r="C121" s="23"/>
      <c r="D121" s="23"/>
      <c r="E121" s="23"/>
      <c r="F121" s="13"/>
      <c r="G121" s="24"/>
      <c r="H121" s="24"/>
      <c r="I121" s="24"/>
      <c r="J121" s="24"/>
    </row>
    <row r="122" spans="1:10" ht="29.25" customHeight="1">
      <c r="B122" s="23"/>
      <c r="C122" s="23"/>
      <c r="D122" s="23"/>
      <c r="E122" s="23"/>
      <c r="F122" s="13"/>
      <c r="G122" s="24"/>
      <c r="H122" s="24"/>
      <c r="I122" s="24"/>
      <c r="J122" s="24"/>
    </row>
    <row r="123" spans="1:10" ht="58.5" customHeight="1">
      <c r="B123" s="130"/>
      <c r="C123" s="130"/>
      <c r="D123" s="130"/>
      <c r="E123" s="130"/>
      <c r="F123" s="129"/>
      <c r="G123" s="24"/>
      <c r="H123" s="24"/>
      <c r="I123" s="24"/>
      <c r="J123" s="24"/>
    </row>
    <row r="124" spans="1:10" ht="44.25" customHeight="1">
      <c r="B124" s="23"/>
      <c r="C124" s="23"/>
      <c r="D124" s="23"/>
      <c r="E124" s="23"/>
      <c r="F124" s="13"/>
      <c r="G124" s="24"/>
      <c r="H124" s="24"/>
      <c r="I124" s="24"/>
      <c r="J124" s="24"/>
    </row>
    <row r="125" spans="1:10" ht="57" customHeight="1">
      <c r="B125" s="23"/>
      <c r="C125" s="23"/>
      <c r="D125" s="23"/>
      <c r="E125" s="23"/>
      <c r="F125" s="13"/>
      <c r="G125" s="24"/>
      <c r="H125" s="24"/>
      <c r="I125" s="24"/>
      <c r="J125" s="24"/>
    </row>
    <row r="126" spans="1:10" ht="18.75">
      <c r="B126" s="23"/>
      <c r="C126" s="23"/>
      <c r="D126" s="23"/>
      <c r="E126" s="23"/>
      <c r="F126" s="13"/>
      <c r="G126" s="24"/>
      <c r="H126" s="24"/>
      <c r="I126" s="24"/>
      <c r="J126" s="24"/>
    </row>
    <row r="127" spans="1:10" ht="63.75" customHeight="1">
      <c r="B127" s="130"/>
      <c r="C127" s="12"/>
      <c r="D127" s="12"/>
      <c r="E127" s="12"/>
      <c r="F127" s="129"/>
      <c r="G127" s="133"/>
      <c r="H127" s="133"/>
      <c r="I127" s="133"/>
      <c r="J127" s="133"/>
    </row>
    <row r="128" spans="1:10" ht="54" customHeight="1">
      <c r="B128" s="56"/>
      <c r="C128" s="25"/>
      <c r="D128" s="25"/>
      <c r="E128" s="25"/>
      <c r="F128" s="26"/>
      <c r="G128" s="133"/>
      <c r="H128" s="133"/>
      <c r="I128" s="133"/>
      <c r="J128" s="133"/>
    </row>
    <row r="129" spans="1:10" ht="66" customHeight="1">
      <c r="B129" s="130"/>
      <c r="C129" s="130"/>
      <c r="D129" s="130"/>
      <c r="E129" s="130"/>
      <c r="F129" s="129"/>
      <c r="G129" s="27"/>
      <c r="H129" s="27"/>
      <c r="I129" s="27"/>
      <c r="J129" s="27"/>
    </row>
    <row r="130" spans="1:10" ht="54" customHeight="1">
      <c r="B130" s="28"/>
      <c r="C130" s="28"/>
      <c r="D130" s="28"/>
      <c r="E130" s="28"/>
      <c r="F130" s="29"/>
      <c r="G130" s="24"/>
      <c r="H130" s="24"/>
      <c r="I130" s="24"/>
      <c r="J130" s="24"/>
    </row>
    <row r="131" spans="1:10" ht="42" customHeight="1">
      <c r="B131" s="71"/>
      <c r="C131" s="71"/>
      <c r="D131" s="71"/>
      <c r="E131" s="71"/>
      <c r="F131" s="59"/>
      <c r="G131" s="27"/>
      <c r="H131" s="27"/>
      <c r="I131" s="27"/>
      <c r="J131" s="27"/>
    </row>
    <row r="132" spans="1:10" ht="27" customHeight="1">
      <c r="A132" s="4"/>
      <c r="B132" s="130"/>
      <c r="C132" s="130"/>
      <c r="D132" s="130"/>
      <c r="E132" s="130"/>
      <c r="F132" s="129"/>
      <c r="G132" s="24"/>
      <c r="H132" s="24"/>
      <c r="I132" s="24"/>
      <c r="J132" s="24"/>
    </row>
    <row r="133" spans="1:10" ht="42" customHeight="1">
      <c r="A133" s="4"/>
      <c r="B133" s="71"/>
      <c r="C133" s="71"/>
      <c r="D133" s="71"/>
      <c r="E133" s="71"/>
      <c r="F133" s="59"/>
      <c r="G133" s="27"/>
      <c r="H133" s="27"/>
      <c r="I133" s="27"/>
      <c r="J133" s="27"/>
    </row>
    <row r="134" spans="1:10" ht="96.75" customHeight="1">
      <c r="A134" s="4"/>
      <c r="B134" s="130"/>
      <c r="C134" s="12"/>
      <c r="D134" s="12"/>
      <c r="E134" s="12"/>
      <c r="F134" s="129"/>
      <c r="G134" s="24"/>
      <c r="H134" s="24"/>
      <c r="I134" s="24"/>
      <c r="J134" s="24"/>
    </row>
    <row r="135" spans="1:10" ht="36.75" customHeight="1">
      <c r="A135" s="4"/>
      <c r="B135" s="28"/>
      <c r="C135" s="28"/>
      <c r="D135" s="28"/>
      <c r="E135" s="28"/>
      <c r="F135" s="29"/>
      <c r="G135" s="24"/>
      <c r="H135" s="24"/>
      <c r="I135" s="24"/>
      <c r="J135" s="24"/>
    </row>
    <row r="136" spans="1:10" ht="36.75" customHeight="1">
      <c r="A136" s="4"/>
      <c r="B136" s="130"/>
      <c r="C136" s="130"/>
      <c r="D136" s="130"/>
      <c r="E136" s="130"/>
      <c r="F136" s="129"/>
      <c r="G136" s="24"/>
      <c r="H136" s="24"/>
      <c r="I136" s="24"/>
      <c r="J136" s="24"/>
    </row>
    <row r="137" spans="1:10" ht="36.75" customHeight="1">
      <c r="A137" s="4"/>
      <c r="B137" s="71"/>
      <c r="C137" s="30"/>
      <c r="D137" s="30"/>
      <c r="E137" s="30"/>
      <c r="F137" s="59"/>
      <c r="G137" s="24"/>
      <c r="H137" s="24"/>
      <c r="I137" s="24"/>
      <c r="J137" s="24"/>
    </row>
    <row r="138" spans="1:10" ht="36.75" customHeight="1">
      <c r="A138" s="4"/>
      <c r="B138" s="130"/>
      <c r="C138" s="130"/>
      <c r="D138" s="130"/>
      <c r="E138" s="130"/>
      <c r="F138" s="129"/>
      <c r="G138" s="24"/>
      <c r="H138" s="24"/>
      <c r="I138" s="24"/>
      <c r="J138" s="24"/>
    </row>
    <row r="139" spans="1:10" ht="36.75" customHeight="1">
      <c r="A139" s="4"/>
      <c r="B139" s="130"/>
      <c r="C139" s="130"/>
      <c r="D139" s="130"/>
      <c r="E139" s="130"/>
      <c r="F139" s="129"/>
      <c r="G139" s="24"/>
      <c r="H139" s="24"/>
      <c r="I139" s="24"/>
      <c r="J139" s="24"/>
    </row>
    <row r="140" spans="1:10" ht="36.75" customHeight="1">
      <c r="A140" s="4"/>
      <c r="B140" s="130"/>
      <c r="C140" s="130"/>
      <c r="D140" s="130"/>
      <c r="E140" s="130"/>
      <c r="F140" s="129"/>
      <c r="G140" s="24"/>
      <c r="H140" s="24"/>
      <c r="I140" s="24"/>
      <c r="J140" s="24"/>
    </row>
    <row r="141" spans="1:10" ht="36.75" customHeight="1">
      <c r="A141" s="4"/>
      <c r="B141" s="130"/>
      <c r="C141" s="130"/>
      <c r="D141" s="130"/>
      <c r="E141" s="130"/>
      <c r="F141" s="129"/>
      <c r="G141" s="24"/>
      <c r="H141" s="24"/>
      <c r="I141" s="24"/>
      <c r="J141" s="24"/>
    </row>
    <row r="142" spans="1:10" ht="36.75" customHeight="1">
      <c r="A142" s="4"/>
      <c r="B142" s="130"/>
      <c r="C142" s="130"/>
      <c r="D142" s="130"/>
      <c r="E142" s="130"/>
      <c r="F142" s="129"/>
      <c r="G142" s="24"/>
      <c r="H142" s="24"/>
      <c r="I142" s="24"/>
      <c r="J142" s="24"/>
    </row>
    <row r="143" spans="1:10" ht="42" customHeight="1">
      <c r="A143" s="4"/>
      <c r="B143" s="130"/>
      <c r="C143" s="130"/>
      <c r="D143" s="130"/>
      <c r="E143" s="130"/>
      <c r="F143" s="129"/>
      <c r="G143" s="24"/>
      <c r="H143" s="24"/>
      <c r="I143" s="24"/>
      <c r="J143" s="24"/>
    </row>
    <row r="144" spans="1:10" ht="36.75" customHeight="1">
      <c r="A144" s="4"/>
      <c r="B144" s="130"/>
      <c r="C144" s="130"/>
      <c r="D144" s="130"/>
      <c r="E144" s="130"/>
      <c r="F144" s="129"/>
      <c r="G144" s="24"/>
      <c r="H144" s="24"/>
      <c r="I144" s="24"/>
      <c r="J144" s="24"/>
    </row>
    <row r="145" spans="1:10" ht="36.75" customHeight="1">
      <c r="A145" s="4"/>
      <c r="B145" s="130"/>
      <c r="C145" s="130"/>
      <c r="D145" s="130"/>
      <c r="E145" s="130"/>
      <c r="F145" s="129"/>
      <c r="G145" s="24"/>
      <c r="H145" s="24"/>
      <c r="I145" s="24"/>
      <c r="J145" s="24"/>
    </row>
    <row r="146" spans="1:10" ht="36.75" customHeight="1">
      <c r="A146" s="4"/>
      <c r="B146" s="130"/>
      <c r="C146" s="130"/>
      <c r="D146" s="130"/>
      <c r="E146" s="130"/>
      <c r="F146" s="129"/>
      <c r="G146" s="24"/>
      <c r="H146" s="24"/>
      <c r="I146" s="24"/>
      <c r="J146" s="24"/>
    </row>
    <row r="147" spans="1:10" ht="36.75" customHeight="1">
      <c r="A147" s="4"/>
      <c r="B147" s="130"/>
      <c r="C147" s="130"/>
      <c r="D147" s="130"/>
      <c r="E147" s="130"/>
      <c r="F147" s="129"/>
      <c r="G147" s="24"/>
      <c r="H147" s="24"/>
      <c r="I147" s="24"/>
      <c r="J147" s="24"/>
    </row>
    <row r="148" spans="1:10" ht="36.75" customHeight="1">
      <c r="A148" s="4"/>
      <c r="B148" s="130"/>
      <c r="C148" s="130"/>
      <c r="D148" s="130"/>
      <c r="E148" s="130"/>
      <c r="F148" s="129"/>
      <c r="G148" s="24"/>
      <c r="H148" s="24"/>
      <c r="I148" s="24"/>
      <c r="J148" s="24"/>
    </row>
    <row r="149" spans="1:10" ht="36.75" customHeight="1">
      <c r="A149" s="4"/>
      <c r="B149" s="130"/>
      <c r="C149" s="130"/>
      <c r="D149" s="130"/>
      <c r="E149" s="130"/>
      <c r="F149" s="129"/>
      <c r="G149" s="24"/>
      <c r="H149" s="24"/>
      <c r="I149" s="24"/>
      <c r="J149" s="24"/>
    </row>
    <row r="150" spans="1:10" ht="29.25" customHeight="1">
      <c r="A150" s="4"/>
      <c r="B150" s="130"/>
      <c r="C150" s="130"/>
      <c r="D150" s="130"/>
      <c r="E150" s="130"/>
      <c r="F150" s="129"/>
      <c r="G150" s="24"/>
      <c r="H150" s="24"/>
      <c r="I150" s="24"/>
      <c r="J150" s="24"/>
    </row>
    <row r="151" spans="1:10" ht="26.25" customHeight="1">
      <c r="A151" s="4"/>
      <c r="B151" s="130"/>
      <c r="C151" s="130"/>
      <c r="D151" s="130"/>
      <c r="E151" s="130"/>
      <c r="F151" s="129"/>
      <c r="G151" s="24"/>
      <c r="H151" s="24"/>
      <c r="I151" s="24"/>
      <c r="J151" s="24"/>
    </row>
    <row r="152" spans="1:10" ht="26.25" customHeight="1">
      <c r="A152" s="4"/>
      <c r="B152" s="130"/>
      <c r="C152" s="130"/>
      <c r="D152" s="130"/>
      <c r="E152" s="130"/>
      <c r="F152" s="129"/>
      <c r="G152" s="24"/>
      <c r="H152" s="24"/>
      <c r="I152" s="24"/>
      <c r="J152" s="24"/>
    </row>
    <row r="153" spans="1:10" ht="36.75" customHeight="1">
      <c r="A153" s="4"/>
      <c r="B153" s="130"/>
      <c r="C153" s="130"/>
      <c r="D153" s="130"/>
      <c r="E153" s="130"/>
      <c r="F153" s="129"/>
      <c r="G153" s="24"/>
      <c r="H153" s="24"/>
      <c r="I153" s="24"/>
      <c r="J153" s="24"/>
    </row>
    <row r="154" spans="1:10" ht="26.25" customHeight="1">
      <c r="A154" s="4"/>
      <c r="B154" s="130"/>
      <c r="C154" s="130"/>
      <c r="D154" s="130"/>
      <c r="E154" s="130"/>
      <c r="F154" s="129"/>
      <c r="G154" s="24"/>
      <c r="H154" s="24"/>
      <c r="I154" s="24"/>
      <c r="J154" s="24"/>
    </row>
    <row r="155" spans="1:10" ht="30.75" customHeight="1">
      <c r="A155" s="4"/>
      <c r="B155" s="71"/>
      <c r="C155" s="30"/>
      <c r="D155" s="30"/>
      <c r="E155" s="30"/>
      <c r="F155" s="59"/>
      <c r="G155" s="24"/>
      <c r="H155" s="24"/>
      <c r="I155" s="24"/>
      <c r="J155" s="24"/>
    </row>
    <row r="156" spans="1:10" ht="80.25" customHeight="1">
      <c r="A156" s="4"/>
      <c r="B156" s="71"/>
      <c r="C156" s="71"/>
      <c r="D156" s="71"/>
      <c r="E156" s="71"/>
      <c r="F156" s="59"/>
      <c r="G156" s="27"/>
      <c r="H156" s="27"/>
      <c r="I156" s="27"/>
      <c r="J156" s="27"/>
    </row>
    <row r="157" spans="1:10" ht="39.75" customHeight="1">
      <c r="A157" s="4"/>
      <c r="B157" s="130"/>
      <c r="C157" s="12"/>
      <c r="D157" s="12"/>
      <c r="E157" s="12"/>
      <c r="F157" s="129"/>
      <c r="G157" s="27"/>
      <c r="H157" s="27"/>
      <c r="I157" s="27"/>
      <c r="J157" s="27"/>
    </row>
    <row r="158" spans="1:10" ht="42" customHeight="1">
      <c r="A158" s="4"/>
      <c r="B158" s="130"/>
      <c r="C158" s="130"/>
      <c r="D158" s="130"/>
      <c r="E158" s="130"/>
      <c r="F158" s="129"/>
      <c r="G158" s="24"/>
      <c r="H158" s="24"/>
      <c r="I158" s="24"/>
      <c r="J158" s="24"/>
    </row>
    <row r="159" spans="1:10" ht="22.5" customHeight="1">
      <c r="A159" s="4"/>
      <c r="B159" s="130"/>
      <c r="C159" s="130"/>
      <c r="D159" s="130"/>
      <c r="E159" s="130"/>
      <c r="F159" s="129"/>
      <c r="G159" s="24"/>
      <c r="H159" s="24"/>
      <c r="I159" s="24"/>
      <c r="J159" s="24"/>
    </row>
    <row r="160" spans="1:10" ht="20.25" customHeight="1">
      <c r="A160" s="4"/>
      <c r="B160" s="130"/>
      <c r="C160" s="130"/>
      <c r="D160" s="130"/>
      <c r="E160" s="130"/>
      <c r="F160" s="129"/>
      <c r="G160" s="24"/>
      <c r="H160" s="24"/>
      <c r="I160" s="24"/>
      <c r="J160" s="24"/>
    </row>
    <row r="161" spans="1:10" ht="20.25">
      <c r="A161" s="4"/>
      <c r="B161" s="31"/>
      <c r="C161" s="31"/>
      <c r="D161" s="31"/>
      <c r="E161" s="31"/>
      <c r="F161" s="32"/>
      <c r="G161" s="24"/>
      <c r="H161" s="24"/>
      <c r="I161" s="24"/>
      <c r="J161" s="24"/>
    </row>
    <row r="162" spans="1:10" ht="18.75">
      <c r="A162" s="4"/>
      <c r="B162" s="130"/>
      <c r="C162" s="130"/>
      <c r="D162" s="130"/>
      <c r="E162" s="130"/>
      <c r="F162" s="129"/>
      <c r="G162" s="24"/>
      <c r="H162" s="24"/>
      <c r="I162" s="24"/>
      <c r="J162" s="24"/>
    </row>
    <row r="163" spans="1:10" ht="20.25">
      <c r="A163" s="4"/>
      <c r="B163" s="21"/>
      <c r="C163" s="33"/>
      <c r="D163" s="33"/>
      <c r="E163" s="33"/>
      <c r="F163" s="22"/>
    </row>
    <row r="164" spans="1:10" ht="20.25">
      <c r="A164" s="4"/>
      <c r="B164" s="21"/>
      <c r="C164" s="33"/>
      <c r="D164" s="33"/>
      <c r="E164" s="33"/>
      <c r="F164" s="22"/>
    </row>
    <row r="165" spans="1:10" ht="20.25">
      <c r="A165" s="4"/>
      <c r="B165" s="21"/>
      <c r="C165" s="33"/>
      <c r="D165" s="33"/>
      <c r="E165" s="33"/>
      <c r="F165" s="22"/>
    </row>
    <row r="166" spans="1:10" ht="20.25">
      <c r="A166" s="4"/>
      <c r="B166" s="21"/>
      <c r="C166" s="33"/>
      <c r="D166" s="33"/>
      <c r="E166" s="33"/>
      <c r="F166" s="22"/>
    </row>
    <row r="167" spans="1:10" ht="20.25">
      <c r="A167" s="4"/>
      <c r="B167" s="21"/>
      <c r="C167" s="33"/>
      <c r="D167" s="33"/>
      <c r="E167" s="33"/>
      <c r="F167" s="22"/>
    </row>
    <row r="168" spans="1:10" ht="20.25">
      <c r="A168" s="4"/>
      <c r="B168" s="21"/>
      <c r="C168" s="33"/>
      <c r="D168" s="33"/>
      <c r="E168" s="33"/>
      <c r="F168" s="22"/>
    </row>
    <row r="169" spans="1:10" ht="20.25">
      <c r="A169" s="4"/>
      <c r="B169" s="21"/>
      <c r="C169" s="33"/>
      <c r="D169" s="33"/>
      <c r="E169" s="33"/>
      <c r="F169" s="22"/>
    </row>
    <row r="170" spans="1:10" ht="20.25">
      <c r="A170" s="4"/>
      <c r="B170" s="21"/>
      <c r="C170" s="33"/>
      <c r="D170" s="33"/>
      <c r="E170" s="33"/>
      <c r="F170" s="22"/>
    </row>
    <row r="171" spans="1:10" ht="20.25" customHeight="1">
      <c r="A171" s="4"/>
      <c r="B171" s="60"/>
      <c r="C171" s="1"/>
      <c r="D171" s="1"/>
      <c r="E171" s="1"/>
      <c r="F171" s="135"/>
      <c r="G171" s="135"/>
      <c r="H171" s="135"/>
      <c r="I171" s="135"/>
      <c r="J171" s="135"/>
    </row>
    <row r="172" spans="1:10" ht="20.25" customHeight="1">
      <c r="A172" s="4"/>
      <c r="B172" s="21"/>
      <c r="C172" s="22"/>
      <c r="D172" s="22"/>
      <c r="E172" s="22"/>
      <c r="F172" s="22"/>
      <c r="G172" s="22"/>
      <c r="H172" s="22"/>
      <c r="I172" s="22"/>
      <c r="J172" s="22"/>
    </row>
    <row r="173" spans="1:10" ht="20.25">
      <c r="A173" s="4"/>
      <c r="B173" s="21"/>
      <c r="C173" s="22"/>
      <c r="D173" s="22"/>
      <c r="E173" s="22"/>
      <c r="F173" s="22"/>
      <c r="G173" s="133"/>
      <c r="H173" s="133"/>
      <c r="I173" s="133"/>
      <c r="J173" s="133"/>
    </row>
    <row r="174" spans="1:10" ht="18.75">
      <c r="A174" s="4"/>
      <c r="B174" s="71"/>
      <c r="C174" s="59"/>
      <c r="D174" s="59"/>
      <c r="E174" s="59"/>
      <c r="F174" s="59"/>
      <c r="G174" s="129"/>
      <c r="H174" s="129"/>
      <c r="I174" s="129"/>
      <c r="J174" s="129"/>
    </row>
    <row r="175" spans="1:10" ht="20.25">
      <c r="A175" s="4"/>
      <c r="B175" s="34"/>
      <c r="C175" s="34"/>
      <c r="D175" s="34"/>
      <c r="E175" s="34"/>
      <c r="F175" s="35"/>
      <c r="G175" s="133"/>
      <c r="H175" s="133"/>
      <c r="I175" s="133"/>
      <c r="J175" s="133"/>
    </row>
    <row r="176" spans="1:10" ht="20.25">
      <c r="A176" s="4"/>
      <c r="B176" s="36"/>
      <c r="C176" s="36"/>
      <c r="D176" s="36"/>
      <c r="E176" s="36"/>
      <c r="F176" s="37"/>
      <c r="G176" s="133"/>
      <c r="H176" s="133"/>
      <c r="I176" s="133"/>
      <c r="J176" s="133"/>
    </row>
    <row r="177" spans="1:10" ht="18.75">
      <c r="A177" s="4"/>
      <c r="B177" s="38"/>
      <c r="C177" s="38"/>
      <c r="D177" s="38"/>
      <c r="E177" s="38"/>
      <c r="F177" s="39"/>
      <c r="G177" s="133"/>
      <c r="H177" s="133"/>
      <c r="I177" s="133"/>
      <c r="J177" s="133"/>
    </row>
    <row r="178" spans="1:10" ht="18.75">
      <c r="A178" s="4"/>
      <c r="B178" s="38"/>
      <c r="C178" s="40"/>
      <c r="D178" s="40"/>
      <c r="E178" s="40"/>
      <c r="F178" s="39"/>
      <c r="G178" s="133"/>
      <c r="H178" s="133"/>
      <c r="I178" s="133"/>
      <c r="J178" s="133"/>
    </row>
    <row r="179" spans="1:10" ht="18.75">
      <c r="A179" s="4"/>
      <c r="B179" s="41"/>
      <c r="C179" s="41"/>
      <c r="D179" s="41"/>
      <c r="E179" s="41"/>
      <c r="F179" s="42"/>
      <c r="G179" s="43"/>
      <c r="H179" s="43"/>
      <c r="I179" s="43"/>
      <c r="J179" s="43"/>
    </row>
    <row r="180" spans="1:10" ht="18.75">
      <c r="A180" s="4"/>
      <c r="B180" s="71"/>
      <c r="C180" s="30"/>
      <c r="D180" s="30"/>
      <c r="E180" s="30"/>
      <c r="F180" s="59"/>
      <c r="G180" s="133"/>
      <c r="H180" s="133"/>
      <c r="I180" s="133"/>
      <c r="J180" s="133"/>
    </row>
    <row r="181" spans="1:10" ht="18.75">
      <c r="A181" s="4"/>
      <c r="B181" s="41"/>
      <c r="C181" s="41"/>
      <c r="D181" s="41"/>
      <c r="E181" s="41"/>
      <c r="F181" s="42"/>
      <c r="G181" s="133"/>
      <c r="H181" s="133"/>
      <c r="I181" s="133"/>
      <c r="J181" s="133"/>
    </row>
    <row r="182" spans="1:10" ht="18.75">
      <c r="A182" s="4"/>
      <c r="B182" s="130"/>
      <c r="C182" s="130"/>
      <c r="D182" s="130"/>
      <c r="E182" s="130"/>
      <c r="F182" s="129"/>
      <c r="G182" s="133"/>
      <c r="H182" s="133"/>
      <c r="I182" s="133"/>
      <c r="J182" s="133"/>
    </row>
    <row r="183" spans="1:10" ht="18.75">
      <c r="A183" s="4"/>
      <c r="B183" s="130"/>
      <c r="C183" s="130"/>
      <c r="D183" s="130"/>
      <c r="E183" s="130"/>
      <c r="F183" s="129"/>
      <c r="G183" s="133"/>
      <c r="H183" s="133"/>
      <c r="I183" s="133"/>
      <c r="J183" s="133"/>
    </row>
    <row r="184" spans="1:10" ht="18.75">
      <c r="A184" s="4"/>
      <c r="B184" s="130"/>
      <c r="C184" s="130"/>
      <c r="D184" s="130"/>
      <c r="E184" s="130"/>
      <c r="F184" s="129"/>
      <c r="G184" s="133"/>
      <c r="H184" s="133"/>
      <c r="I184" s="133"/>
      <c r="J184" s="133"/>
    </row>
    <row r="185" spans="1:10" ht="18.75">
      <c r="A185" s="4"/>
      <c r="B185" s="130"/>
      <c r="C185" s="130"/>
      <c r="D185" s="130"/>
      <c r="E185" s="130"/>
      <c r="F185" s="129"/>
      <c r="G185" s="133"/>
      <c r="H185" s="133"/>
      <c r="I185" s="133"/>
      <c r="J185" s="133"/>
    </row>
    <row r="186" spans="1:10" ht="18.75">
      <c r="A186" s="4"/>
      <c r="B186" s="130"/>
      <c r="C186" s="130"/>
      <c r="D186" s="130"/>
      <c r="E186" s="130"/>
      <c r="F186" s="129"/>
      <c r="G186" s="133"/>
      <c r="H186" s="133"/>
      <c r="I186" s="133"/>
      <c r="J186" s="133"/>
    </row>
    <row r="187" spans="1:10" ht="18.75">
      <c r="A187" s="4"/>
      <c r="B187" s="130"/>
      <c r="C187" s="130"/>
      <c r="D187" s="130"/>
      <c r="E187" s="130"/>
      <c r="F187" s="129"/>
      <c r="G187" s="133"/>
      <c r="H187" s="133"/>
      <c r="I187" s="133"/>
      <c r="J187" s="133"/>
    </row>
    <row r="188" spans="1:10" ht="18.75">
      <c r="A188" s="4"/>
      <c r="B188" s="130"/>
      <c r="C188" s="130"/>
      <c r="D188" s="130"/>
      <c r="E188" s="130"/>
      <c r="F188" s="129"/>
      <c r="G188" s="133"/>
      <c r="H188" s="133"/>
      <c r="I188" s="133"/>
      <c r="J188" s="133"/>
    </row>
    <row r="189" spans="1:10" ht="18.75">
      <c r="A189" s="4"/>
      <c r="B189" s="130"/>
      <c r="C189" s="130"/>
      <c r="D189" s="130"/>
      <c r="E189" s="130"/>
      <c r="F189" s="129"/>
      <c r="G189" s="133"/>
      <c r="H189" s="133"/>
      <c r="I189" s="133"/>
      <c r="J189" s="133"/>
    </row>
    <row r="190" spans="1:10" ht="18.75">
      <c r="A190" s="4"/>
      <c r="B190" s="130"/>
      <c r="C190" s="130"/>
      <c r="D190" s="130"/>
      <c r="E190" s="130"/>
      <c r="F190" s="129"/>
      <c r="G190" s="133"/>
      <c r="H190" s="133"/>
      <c r="I190" s="133"/>
      <c r="J190" s="133"/>
    </row>
    <row r="191" spans="1:10" ht="18.75">
      <c r="A191" s="4"/>
      <c r="B191" s="130"/>
      <c r="C191" s="130"/>
      <c r="D191" s="130"/>
      <c r="E191" s="130"/>
      <c r="F191" s="129"/>
      <c r="G191" s="133"/>
      <c r="H191" s="133"/>
      <c r="I191" s="133"/>
      <c r="J191" s="133"/>
    </row>
    <row r="192" spans="1:10" ht="18.75">
      <c r="A192" s="4"/>
      <c r="B192" s="130"/>
      <c r="C192" s="130"/>
      <c r="D192" s="130"/>
      <c r="E192" s="130"/>
      <c r="F192" s="129"/>
      <c r="G192" s="133"/>
      <c r="H192" s="133"/>
      <c r="I192" s="133"/>
      <c r="J192" s="133"/>
    </row>
    <row r="193" spans="1:10">
      <c r="A193" s="4"/>
      <c r="B193" s="44"/>
      <c r="C193" s="44"/>
      <c r="D193" s="44"/>
      <c r="E193" s="44"/>
      <c r="F193" s="45"/>
      <c r="G193" s="9"/>
      <c r="H193" s="9"/>
      <c r="I193" s="9"/>
      <c r="J193" s="9"/>
    </row>
    <row r="194" spans="1:10">
      <c r="A194" s="4"/>
      <c r="B194" s="44"/>
      <c r="C194" s="44"/>
      <c r="D194" s="44"/>
      <c r="E194" s="44"/>
      <c r="F194" s="45"/>
      <c r="G194" s="9"/>
      <c r="H194" s="9"/>
      <c r="I194" s="9"/>
      <c r="J194" s="9"/>
    </row>
    <row r="195" spans="1:10" ht="27" customHeight="1">
      <c r="A195" s="4"/>
      <c r="B195" s="130"/>
      <c r="C195" s="130"/>
      <c r="D195" s="130"/>
      <c r="E195" s="130"/>
      <c r="F195" s="129"/>
      <c r="G195" s="133"/>
      <c r="H195" s="133"/>
      <c r="I195" s="133"/>
      <c r="J195" s="133"/>
    </row>
    <row r="196" spans="1:10" ht="42.75" customHeight="1">
      <c r="A196" s="4"/>
      <c r="B196" s="130"/>
      <c r="C196" s="130"/>
      <c r="D196" s="130"/>
      <c r="E196" s="130"/>
      <c r="F196" s="129"/>
      <c r="G196" s="133"/>
      <c r="H196" s="133"/>
      <c r="I196" s="133"/>
      <c r="J196" s="133"/>
    </row>
    <row r="197" spans="1:10" ht="66.75" customHeight="1">
      <c r="A197" s="4"/>
      <c r="B197" s="44"/>
      <c r="C197" s="44"/>
      <c r="D197" s="44"/>
      <c r="E197" s="44"/>
      <c r="F197" s="45"/>
      <c r="G197" s="9"/>
      <c r="H197" s="9"/>
      <c r="I197" s="9"/>
      <c r="J197" s="9"/>
    </row>
    <row r="198" spans="1:10" ht="49.5" customHeight="1">
      <c r="A198" s="4"/>
      <c r="B198" s="44"/>
      <c r="C198" s="44"/>
      <c r="D198" s="44"/>
      <c r="E198" s="44"/>
      <c r="F198" s="45"/>
      <c r="G198" s="9"/>
      <c r="H198" s="9"/>
      <c r="I198" s="9"/>
      <c r="J198" s="9"/>
    </row>
    <row r="199" spans="1:10" ht="67.5" customHeight="1">
      <c r="A199" s="4"/>
      <c r="B199" s="44"/>
      <c r="C199" s="44"/>
      <c r="D199" s="44"/>
      <c r="E199" s="44"/>
      <c r="F199" s="45"/>
      <c r="G199" s="9"/>
      <c r="H199" s="9"/>
      <c r="I199" s="9"/>
      <c r="J199" s="9"/>
    </row>
    <row r="200" spans="1:10" ht="45" customHeight="1">
      <c r="A200" s="4"/>
      <c r="B200" s="44"/>
      <c r="C200" s="44"/>
      <c r="D200" s="44"/>
      <c r="E200" s="44"/>
      <c r="F200" s="45"/>
      <c r="G200" s="9"/>
      <c r="H200" s="9"/>
      <c r="I200" s="9"/>
      <c r="J200" s="9"/>
    </row>
    <row r="201" spans="1:10" ht="36" customHeight="1">
      <c r="A201" s="4"/>
      <c r="B201" s="44"/>
      <c r="C201" s="44"/>
      <c r="D201" s="44"/>
      <c r="E201" s="44"/>
      <c r="F201" s="45"/>
      <c r="G201" s="9"/>
      <c r="H201" s="9"/>
      <c r="I201" s="9"/>
      <c r="J201" s="9"/>
    </row>
    <row r="202" spans="1:10" ht="28.5" customHeight="1">
      <c r="A202" s="4"/>
      <c r="B202" s="130"/>
      <c r="C202" s="130"/>
      <c r="D202" s="130"/>
      <c r="E202" s="130"/>
      <c r="F202" s="129"/>
      <c r="G202" s="133"/>
      <c r="H202" s="133"/>
      <c r="I202" s="133"/>
      <c r="J202" s="133"/>
    </row>
    <row r="203" spans="1:10" ht="36.75" customHeight="1">
      <c r="A203" s="4"/>
      <c r="B203" s="130"/>
      <c r="C203" s="130"/>
      <c r="D203" s="130"/>
      <c r="E203" s="130"/>
      <c r="F203" s="129"/>
      <c r="G203" s="46"/>
      <c r="H203" s="46"/>
      <c r="I203" s="46"/>
      <c r="J203" s="46"/>
    </row>
    <row r="204" spans="1:10" ht="47.25" customHeight="1">
      <c r="A204" s="4"/>
      <c r="B204" s="130"/>
      <c r="C204" s="130"/>
      <c r="D204" s="130"/>
      <c r="E204" s="130"/>
      <c r="F204" s="129"/>
      <c r="G204" s="46"/>
      <c r="H204" s="46"/>
      <c r="I204" s="46"/>
      <c r="J204" s="46"/>
    </row>
    <row r="205" spans="1:10" ht="45" customHeight="1">
      <c r="A205" s="4"/>
      <c r="B205" s="44"/>
      <c r="C205" s="44"/>
      <c r="D205" s="44"/>
      <c r="E205" s="44"/>
      <c r="F205" s="45"/>
      <c r="G205" s="9"/>
      <c r="H205" s="9"/>
      <c r="I205" s="9"/>
      <c r="J205" s="9"/>
    </row>
    <row r="206" spans="1:10" ht="63.75" customHeight="1">
      <c r="A206" s="4"/>
      <c r="B206" s="44"/>
      <c r="C206" s="44"/>
      <c r="D206" s="44"/>
      <c r="E206" s="44"/>
      <c r="F206" s="45"/>
      <c r="G206" s="9"/>
      <c r="H206" s="9"/>
      <c r="I206" s="9"/>
      <c r="J206" s="9"/>
    </row>
    <row r="207" spans="1:10" ht="44.25" customHeight="1">
      <c r="A207" s="4"/>
      <c r="B207" s="44"/>
      <c r="C207" s="44"/>
      <c r="D207" s="44"/>
      <c r="E207" s="44"/>
      <c r="F207" s="45"/>
      <c r="G207" s="9"/>
      <c r="H207" s="9"/>
      <c r="I207" s="9"/>
      <c r="J207" s="9"/>
    </row>
    <row r="208" spans="1:10" ht="45.75" customHeight="1">
      <c r="A208" s="4"/>
      <c r="B208" s="130"/>
      <c r="C208" s="130"/>
      <c r="D208" s="130"/>
      <c r="E208" s="130"/>
      <c r="F208" s="129"/>
      <c r="G208" s="47"/>
      <c r="H208" s="47"/>
      <c r="I208" s="47"/>
      <c r="J208" s="47"/>
    </row>
    <row r="209" spans="1:10" ht="42" customHeight="1">
      <c r="A209" s="4"/>
      <c r="B209" s="130"/>
      <c r="C209" s="130"/>
      <c r="D209" s="130"/>
      <c r="E209" s="130"/>
      <c r="F209" s="129"/>
      <c r="G209" s="46"/>
      <c r="H209" s="46"/>
      <c r="I209" s="46"/>
      <c r="J209" s="46"/>
    </row>
    <row r="210" spans="1:10" ht="18.75">
      <c r="A210" s="4"/>
      <c r="B210" s="130"/>
      <c r="C210" s="130"/>
      <c r="D210" s="130"/>
      <c r="E210" s="130"/>
      <c r="F210" s="129"/>
      <c r="G210" s="46"/>
      <c r="H210" s="46"/>
      <c r="I210" s="46"/>
      <c r="J210" s="46"/>
    </row>
    <row r="211" spans="1:10" ht="18.75">
      <c r="A211" s="4"/>
      <c r="B211" s="130"/>
      <c r="C211" s="130"/>
      <c r="D211" s="130"/>
      <c r="E211" s="130"/>
      <c r="F211" s="129"/>
      <c r="G211" s="46"/>
      <c r="H211" s="46"/>
      <c r="I211" s="46"/>
      <c r="J211" s="46"/>
    </row>
    <row r="212" spans="1:10" ht="18.75">
      <c r="A212" s="4"/>
      <c r="B212" s="130"/>
      <c r="C212" s="130"/>
      <c r="D212" s="130"/>
      <c r="E212" s="130"/>
      <c r="F212" s="129"/>
      <c r="G212" s="46"/>
      <c r="H212" s="46"/>
      <c r="I212" s="46"/>
      <c r="J212" s="46"/>
    </row>
    <row r="213" spans="1:10">
      <c r="A213" s="4"/>
      <c r="B213" s="44"/>
      <c r="C213" s="44"/>
      <c r="D213" s="44"/>
      <c r="E213" s="44"/>
      <c r="F213" s="45"/>
      <c r="G213" s="9"/>
      <c r="H213" s="9"/>
      <c r="I213" s="9"/>
      <c r="J213" s="9"/>
    </row>
    <row r="214" spans="1:10">
      <c r="A214" s="4"/>
      <c r="B214" s="44"/>
      <c r="C214" s="44"/>
      <c r="D214" s="44"/>
      <c r="E214" s="44"/>
      <c r="F214" s="45"/>
      <c r="G214" s="9"/>
      <c r="H214" s="9"/>
      <c r="I214" s="9"/>
      <c r="J214" s="9"/>
    </row>
    <row r="215" spans="1:10" ht="18.75">
      <c r="A215" s="4"/>
      <c r="B215" s="130"/>
      <c r="C215" s="12"/>
      <c r="D215" s="12"/>
      <c r="E215" s="12"/>
      <c r="F215" s="129"/>
      <c r="G215" s="133"/>
      <c r="H215" s="133"/>
      <c r="I215" s="133"/>
      <c r="J215" s="133"/>
    </row>
    <row r="216" spans="1:10" ht="18.75">
      <c r="A216" s="4"/>
      <c r="B216" s="71"/>
      <c r="C216" s="30"/>
      <c r="D216" s="30"/>
      <c r="E216" s="30"/>
      <c r="F216" s="59"/>
      <c r="G216" s="48"/>
      <c r="H216" s="48"/>
      <c r="I216" s="48"/>
      <c r="J216" s="48"/>
    </row>
    <row r="217" spans="1:10" ht="18.75">
      <c r="A217" s="4"/>
      <c r="B217" s="71"/>
      <c r="C217" s="30"/>
      <c r="D217" s="30"/>
      <c r="E217" s="30"/>
      <c r="F217" s="59"/>
      <c r="G217" s="48"/>
      <c r="H217" s="48"/>
      <c r="I217" s="48"/>
      <c r="J217" s="48"/>
    </row>
    <row r="218" spans="1:10" ht="18.75">
      <c r="A218" s="4"/>
      <c r="B218" s="71"/>
      <c r="C218" s="30"/>
      <c r="D218" s="30"/>
      <c r="E218" s="30"/>
      <c r="F218" s="59"/>
      <c r="G218" s="48"/>
      <c r="H218" s="48"/>
      <c r="I218" s="48"/>
      <c r="J218" s="48"/>
    </row>
    <row r="219" spans="1:10" ht="18.75">
      <c r="A219" s="4"/>
      <c r="B219" s="71"/>
      <c r="C219" s="30"/>
      <c r="D219" s="30"/>
      <c r="E219" s="30"/>
      <c r="F219" s="59"/>
      <c r="G219" s="133"/>
      <c r="H219" s="133"/>
      <c r="I219" s="133"/>
      <c r="J219" s="133"/>
    </row>
    <row r="220" spans="1:10" ht="18.75">
      <c r="A220" s="4"/>
      <c r="B220" s="71"/>
      <c r="C220" s="30"/>
      <c r="D220" s="30"/>
      <c r="E220" s="30"/>
      <c r="F220" s="59"/>
      <c r="G220" s="133"/>
      <c r="H220" s="133"/>
      <c r="I220" s="133"/>
      <c r="J220" s="133"/>
    </row>
    <row r="221" spans="1:10">
      <c r="A221" s="4"/>
      <c r="B221" s="57"/>
      <c r="C221" s="49"/>
      <c r="D221" s="49"/>
      <c r="E221" s="49"/>
      <c r="F221" s="50"/>
      <c r="G221" s="9"/>
      <c r="H221" s="9"/>
      <c r="I221" s="9"/>
      <c r="J221" s="9"/>
    </row>
    <row r="222" spans="1:10">
      <c r="A222" s="4"/>
      <c r="B222" s="57"/>
      <c r="C222" s="49"/>
      <c r="D222" s="49"/>
      <c r="E222" s="49"/>
      <c r="F222" s="50"/>
      <c r="G222" s="9"/>
      <c r="H222" s="9"/>
      <c r="I222" s="9"/>
      <c r="J222" s="9"/>
    </row>
    <row r="223" spans="1:10" ht="18.75">
      <c r="A223" s="4"/>
      <c r="B223" s="130"/>
      <c r="C223" s="12"/>
      <c r="D223" s="12"/>
      <c r="E223" s="12"/>
      <c r="F223" s="129"/>
      <c r="G223" s="24"/>
      <c r="H223" s="24"/>
      <c r="I223" s="24"/>
      <c r="J223" s="24"/>
    </row>
    <row r="224" spans="1:10" ht="18.75">
      <c r="A224" s="4"/>
      <c r="B224" s="130"/>
      <c r="C224" s="12"/>
      <c r="D224" s="12"/>
      <c r="E224" s="12"/>
      <c r="F224" s="129"/>
      <c r="G224" s="24"/>
      <c r="H224" s="24"/>
      <c r="I224" s="24"/>
      <c r="J224" s="24"/>
    </row>
    <row r="225" spans="1:10" ht="18.75">
      <c r="A225" s="4"/>
      <c r="B225" s="130"/>
      <c r="C225" s="12"/>
      <c r="D225" s="12"/>
      <c r="E225" s="12"/>
      <c r="F225" s="129"/>
      <c r="G225" s="24"/>
      <c r="H225" s="24"/>
      <c r="I225" s="24"/>
      <c r="J225" s="24"/>
    </row>
    <row r="226" spans="1:10" ht="18.75">
      <c r="A226" s="4"/>
      <c r="B226" s="130"/>
      <c r="C226" s="12"/>
      <c r="D226" s="12"/>
      <c r="E226" s="12"/>
      <c r="F226" s="129"/>
      <c r="G226" s="24"/>
      <c r="H226" s="24"/>
      <c r="I226" s="24"/>
      <c r="J226" s="24"/>
    </row>
    <row r="227" spans="1:10" ht="18.75">
      <c r="A227" s="4"/>
      <c r="B227" s="130"/>
      <c r="C227" s="12"/>
      <c r="D227" s="12"/>
      <c r="E227" s="12"/>
      <c r="F227" s="129"/>
      <c r="G227" s="24"/>
      <c r="H227" s="24"/>
      <c r="I227" s="24"/>
      <c r="J227" s="24"/>
    </row>
    <row r="228" spans="1:10" ht="18.75">
      <c r="A228" s="4"/>
      <c r="B228" s="130"/>
      <c r="C228" s="12"/>
      <c r="D228" s="12"/>
      <c r="E228" s="12"/>
      <c r="F228" s="129"/>
      <c r="G228" s="24"/>
      <c r="H228" s="24"/>
      <c r="I228" s="24"/>
      <c r="J228" s="24"/>
    </row>
    <row r="229" spans="1:10" ht="18.75">
      <c r="A229" s="4"/>
      <c r="B229" s="130"/>
      <c r="C229" s="12"/>
      <c r="D229" s="12"/>
      <c r="E229" s="12"/>
      <c r="F229" s="129"/>
      <c r="G229" s="47"/>
      <c r="H229" s="47"/>
      <c r="I229" s="47"/>
      <c r="J229" s="47"/>
    </row>
    <row r="230" spans="1:10">
      <c r="A230" s="4"/>
      <c r="B230" s="44"/>
      <c r="C230" s="51"/>
      <c r="D230" s="51"/>
      <c r="E230" s="51"/>
      <c r="F230" s="45"/>
      <c r="G230" s="52"/>
      <c r="H230" s="52"/>
      <c r="I230" s="52"/>
      <c r="J230" s="52"/>
    </row>
    <row r="231" spans="1:10">
      <c r="A231" s="4"/>
      <c r="B231" s="44"/>
      <c r="C231" s="51"/>
      <c r="D231" s="51"/>
      <c r="E231" s="51"/>
      <c r="F231" s="45"/>
      <c r="G231" s="52"/>
      <c r="H231" s="52"/>
      <c r="I231" s="52"/>
      <c r="J231" s="52"/>
    </row>
    <row r="232" spans="1:10" ht="18.75">
      <c r="A232" s="4"/>
      <c r="B232" s="130"/>
      <c r="C232" s="12"/>
      <c r="D232" s="12"/>
      <c r="E232" s="12"/>
      <c r="F232" s="129"/>
      <c r="G232" s="24"/>
      <c r="H232" s="24"/>
      <c r="I232" s="24"/>
      <c r="J232" s="24"/>
    </row>
    <row r="233" spans="1:10" ht="18.75">
      <c r="A233" s="4"/>
      <c r="B233" s="130"/>
      <c r="C233" s="12"/>
      <c r="D233" s="12"/>
      <c r="E233" s="12"/>
      <c r="F233" s="129"/>
      <c r="G233" s="133"/>
      <c r="H233" s="133"/>
      <c r="I233" s="133"/>
      <c r="J233" s="133"/>
    </row>
    <row r="234" spans="1:10" ht="18.75">
      <c r="A234" s="4"/>
      <c r="B234" s="130"/>
      <c r="C234" s="12"/>
      <c r="D234" s="12"/>
      <c r="E234" s="12"/>
      <c r="F234" s="129"/>
      <c r="G234" s="133"/>
      <c r="H234" s="133"/>
      <c r="I234" s="133"/>
      <c r="J234" s="133"/>
    </row>
    <row r="235" spans="1:10">
      <c r="A235" s="4"/>
      <c r="B235" s="44"/>
      <c r="C235" s="51"/>
      <c r="D235" s="51"/>
      <c r="E235" s="51"/>
      <c r="F235" s="45"/>
      <c r="G235" s="9"/>
      <c r="H235" s="9"/>
      <c r="I235" s="9"/>
      <c r="J235" s="9"/>
    </row>
    <row r="236" spans="1:10" ht="18.75">
      <c r="A236" s="4"/>
      <c r="B236" s="130"/>
      <c r="C236" s="12"/>
      <c r="D236" s="12"/>
      <c r="E236" s="12"/>
      <c r="F236" s="129"/>
      <c r="G236" s="133"/>
      <c r="H236" s="133"/>
      <c r="I236" s="133"/>
      <c r="J236" s="133"/>
    </row>
  </sheetData>
  <mergeCells count="46">
    <mergeCell ref="C14:C15"/>
    <mergeCell ref="B14:B15"/>
    <mergeCell ref="A14:A15"/>
    <mergeCell ref="H14:H15"/>
    <mergeCell ref="G14:G15"/>
    <mergeCell ref="F14:F15"/>
    <mergeCell ref="E14:E15"/>
    <mergeCell ref="D14:D15"/>
    <mergeCell ref="I64:J64"/>
    <mergeCell ref="O9:P10"/>
    <mergeCell ref="B41:E41"/>
    <mergeCell ref="B57:E57"/>
    <mergeCell ref="B58:E58"/>
    <mergeCell ref="I62:J62"/>
    <mergeCell ref="B31:E31"/>
    <mergeCell ref="B32:P32"/>
    <mergeCell ref="B13:P13"/>
    <mergeCell ref="B42:P42"/>
    <mergeCell ref="N14:N15"/>
    <mergeCell ref="M14:M15"/>
    <mergeCell ref="L14:L15"/>
    <mergeCell ref="K14:K15"/>
    <mergeCell ref="J14:J15"/>
    <mergeCell ref="I14:I15"/>
    <mergeCell ref="I70:J70"/>
    <mergeCell ref="K70:M70"/>
    <mergeCell ref="I65:J65"/>
    <mergeCell ref="I67:J67"/>
    <mergeCell ref="K67:N67"/>
    <mergeCell ref="I69:J69"/>
    <mergeCell ref="K69:N69"/>
    <mergeCell ref="A9:A11"/>
    <mergeCell ref="B9:B11"/>
    <mergeCell ref="C9:C11"/>
    <mergeCell ref="D9:D11"/>
    <mergeCell ref="F10:F11"/>
    <mergeCell ref="F9:J9"/>
    <mergeCell ref="G1:P1"/>
    <mergeCell ref="G2:P2"/>
    <mergeCell ref="G4:P4"/>
    <mergeCell ref="G5:P5"/>
    <mergeCell ref="E9:E11"/>
    <mergeCell ref="B7:J7"/>
    <mergeCell ref="B8:J8"/>
    <mergeCell ref="K9:N10"/>
    <mergeCell ref="G10:J10"/>
  </mergeCells>
  <pageMargins left="0.2" right="0.18" top="0.28000000000000003" bottom="0.16" header="0.3" footer="0.3"/>
  <pageSetup paperSize="9" scale="42" fitToHeight="0" orientation="landscape" r:id="rId1"/>
  <rowBreaks count="2" manualBreakCount="2">
    <brk id="26" max="15" man="1"/>
    <brk id="39" max="15" man="1"/>
  </rowBreaks>
  <colBreaks count="1" manualBreakCount="1">
    <brk id="10" max="87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>
    <tabColor theme="6" tint="0.39997558519241921"/>
  </sheetPr>
  <dimension ref="A1:M54"/>
  <sheetViews>
    <sheetView zoomScale="80" zoomScaleNormal="80" workbookViewId="0">
      <selection activeCell="D19" sqref="D19"/>
    </sheetView>
  </sheetViews>
  <sheetFormatPr defaultRowHeight="12.75"/>
  <cols>
    <col min="1" max="1" width="5.140625" style="97" customWidth="1"/>
    <col min="2" max="2" width="26" style="97" customWidth="1"/>
    <col min="3" max="3" width="12.42578125" style="97" customWidth="1"/>
    <col min="4" max="4" width="23.42578125" style="97" customWidth="1"/>
    <col min="5" max="5" width="15.140625" style="97" customWidth="1"/>
    <col min="6" max="6" width="16.140625" style="97" customWidth="1"/>
    <col min="7" max="7" width="15.140625" style="97" customWidth="1"/>
    <col min="8" max="8" width="16.5703125" style="97" customWidth="1"/>
    <col min="9" max="9" width="9.140625" style="97"/>
    <col min="10" max="10" width="15" style="97" bestFit="1" customWidth="1"/>
    <col min="11" max="11" width="14.85546875" style="97" customWidth="1"/>
    <col min="12" max="12" width="15.140625" style="97" customWidth="1"/>
    <col min="13" max="13" width="14" style="97" customWidth="1"/>
    <col min="14" max="16384" width="9.140625" style="97"/>
  </cols>
  <sheetData>
    <row r="1" spans="1:13" ht="38.25" customHeight="1">
      <c r="A1" s="302" t="s">
        <v>249</v>
      </c>
      <c r="B1" s="303"/>
      <c r="C1" s="303"/>
      <c r="D1" s="303"/>
      <c r="E1" s="303"/>
      <c r="F1" s="303"/>
      <c r="G1" s="303"/>
      <c r="H1" s="303"/>
    </row>
    <row r="2" spans="1:13" ht="11.25" customHeight="1">
      <c r="A2" s="304"/>
      <c r="B2" s="304"/>
      <c r="C2" s="304"/>
      <c r="D2" s="304"/>
      <c r="E2" s="304"/>
      <c r="F2" s="304"/>
      <c r="G2" s="304"/>
      <c r="H2" s="304"/>
    </row>
    <row r="3" spans="1:13" ht="12.75" customHeight="1">
      <c r="A3" s="98"/>
      <c r="B3" s="98"/>
      <c r="C3" s="98"/>
      <c r="D3" s="98"/>
      <c r="E3" s="98"/>
      <c r="F3" s="98"/>
      <c r="G3" s="98"/>
      <c r="H3" s="98"/>
    </row>
    <row r="4" spans="1:13" ht="12.75" customHeight="1">
      <c r="A4" s="289" t="s">
        <v>19</v>
      </c>
      <c r="B4" s="305" t="s">
        <v>5</v>
      </c>
      <c r="C4" s="305" t="s">
        <v>6</v>
      </c>
      <c r="D4" s="289" t="s">
        <v>7</v>
      </c>
      <c r="E4" s="289"/>
      <c r="F4" s="289"/>
      <c r="G4" s="289"/>
      <c r="H4" s="289"/>
    </row>
    <row r="5" spans="1:13" ht="62.25" customHeight="1">
      <c r="A5" s="289"/>
      <c r="B5" s="305"/>
      <c r="C5" s="305"/>
      <c r="D5" s="181" t="s">
        <v>197</v>
      </c>
      <c r="E5" s="152" t="s">
        <v>29</v>
      </c>
      <c r="F5" s="152" t="s">
        <v>30</v>
      </c>
      <c r="G5" s="152" t="s">
        <v>85</v>
      </c>
      <c r="H5" s="152" t="s">
        <v>8</v>
      </c>
      <c r="J5" s="99"/>
      <c r="K5" s="99"/>
      <c r="L5" s="99"/>
    </row>
    <row r="6" spans="1:13" ht="13.5" customHeight="1">
      <c r="A6" s="172">
        <v>1</v>
      </c>
      <c r="B6" s="100">
        <v>2</v>
      </c>
      <c r="C6" s="172">
        <v>3</v>
      </c>
      <c r="D6" s="100">
        <v>4</v>
      </c>
      <c r="E6" s="100">
        <v>5</v>
      </c>
      <c r="F6" s="172">
        <v>6</v>
      </c>
      <c r="G6" s="100">
        <v>7</v>
      </c>
      <c r="H6" s="100">
        <v>8</v>
      </c>
      <c r="J6" s="99"/>
      <c r="K6" s="99"/>
      <c r="L6" s="99"/>
    </row>
    <row r="7" spans="1:13" ht="12.75" customHeight="1">
      <c r="A7" s="289" t="s">
        <v>83</v>
      </c>
      <c r="B7" s="289"/>
      <c r="C7" s="300"/>
      <c r="D7" s="140" t="s">
        <v>9</v>
      </c>
      <c r="E7" s="65">
        <f>SUM(E8:E11)</f>
        <v>372251105.76999998</v>
      </c>
      <c r="F7" s="65">
        <f>SUM(F8:F11)</f>
        <v>306210319</v>
      </c>
      <c r="G7" s="65">
        <f t="shared" ref="G7" si="0">G8+G9+G10+G11</f>
        <v>368594423</v>
      </c>
      <c r="H7" s="65">
        <f>SUM(E7:G7)</f>
        <v>1047055847.77</v>
      </c>
      <c r="J7" s="99"/>
      <c r="K7" s="99"/>
      <c r="L7" s="99"/>
    </row>
    <row r="8" spans="1:13">
      <c r="A8" s="289"/>
      <c r="B8" s="289"/>
      <c r="C8" s="300"/>
      <c r="D8" s="62" t="s">
        <v>10</v>
      </c>
      <c r="E8" s="149">
        <f>E13</f>
        <v>30942688.739999998</v>
      </c>
      <c r="F8" s="149">
        <f t="shared" ref="F8:G11" si="1">F13</f>
        <v>30500281.850000001</v>
      </c>
      <c r="G8" s="149">
        <f t="shared" si="1"/>
        <v>30500281.260000002</v>
      </c>
      <c r="H8" s="65">
        <f t="shared" ref="H8:H16" si="2">SUM(E8:G8)</f>
        <v>91943251.849999994</v>
      </c>
      <c r="J8" s="99"/>
    </row>
    <row r="9" spans="1:13">
      <c r="A9" s="289"/>
      <c r="B9" s="289"/>
      <c r="C9" s="300"/>
      <c r="D9" s="62" t="s">
        <v>81</v>
      </c>
      <c r="E9" s="149">
        <f>E14</f>
        <v>24099764.359999999</v>
      </c>
      <c r="F9" s="149">
        <f t="shared" si="1"/>
        <v>23076756.149999999</v>
      </c>
      <c r="G9" s="149">
        <f t="shared" si="1"/>
        <v>30354134.739999998</v>
      </c>
      <c r="H9" s="65">
        <f t="shared" si="2"/>
        <v>77530655.25</v>
      </c>
      <c r="J9" s="99"/>
    </row>
    <row r="10" spans="1:13">
      <c r="A10" s="289"/>
      <c r="B10" s="289"/>
      <c r="C10" s="300"/>
      <c r="D10" s="62" t="s">
        <v>84</v>
      </c>
      <c r="E10" s="149">
        <f>E15</f>
        <v>317208652.67000002</v>
      </c>
      <c r="F10" s="149">
        <f t="shared" si="1"/>
        <v>252633281</v>
      </c>
      <c r="G10" s="149">
        <f t="shared" si="1"/>
        <v>307740007</v>
      </c>
      <c r="H10" s="65">
        <f t="shared" si="2"/>
        <v>877581940.66999996</v>
      </c>
      <c r="J10" s="99"/>
      <c r="K10" s="99"/>
      <c r="L10" s="99"/>
    </row>
    <row r="11" spans="1:13" ht="25.5">
      <c r="A11" s="289"/>
      <c r="B11" s="289"/>
      <c r="C11" s="300"/>
      <c r="D11" s="62" t="s">
        <v>11</v>
      </c>
      <c r="E11" s="149">
        <f>E16</f>
        <v>0</v>
      </c>
      <c r="F11" s="149">
        <f t="shared" si="1"/>
        <v>0</v>
      </c>
      <c r="G11" s="149">
        <f t="shared" si="1"/>
        <v>0</v>
      </c>
      <c r="H11" s="65">
        <f t="shared" si="2"/>
        <v>0</v>
      </c>
      <c r="J11" s="99"/>
      <c r="K11" s="99"/>
      <c r="L11" s="99"/>
    </row>
    <row r="12" spans="1:13">
      <c r="A12" s="289"/>
      <c r="B12" s="289"/>
      <c r="C12" s="295" t="s">
        <v>53</v>
      </c>
      <c r="D12" s="140" t="s">
        <v>9</v>
      </c>
      <c r="E12" s="65">
        <f t="shared" ref="E12:F12" si="3">SUM(E13:E16)</f>
        <v>372251105.76999998</v>
      </c>
      <c r="F12" s="65">
        <f t="shared" si="3"/>
        <v>306210319</v>
      </c>
      <c r="G12" s="65">
        <f t="shared" ref="G12" si="4">G13+G14+G15+G16</f>
        <v>368594423</v>
      </c>
      <c r="H12" s="65">
        <f>SUM(E12:G12)</f>
        <v>1047055847.77</v>
      </c>
      <c r="J12" s="99"/>
      <c r="M12" s="101"/>
    </row>
    <row r="13" spans="1:13">
      <c r="A13" s="289"/>
      <c r="B13" s="289"/>
      <c r="C13" s="296"/>
      <c r="D13" s="62" t="s">
        <v>10</v>
      </c>
      <c r="E13" s="149">
        <f t="shared" ref="E13:G14" si="5">E24+E35+E40</f>
        <v>30942688.739999998</v>
      </c>
      <c r="F13" s="149">
        <f t="shared" si="5"/>
        <v>30500281.850000001</v>
      </c>
      <c r="G13" s="149">
        <f t="shared" si="5"/>
        <v>30500281.260000002</v>
      </c>
      <c r="H13" s="65">
        <f t="shared" si="2"/>
        <v>91943251.849999994</v>
      </c>
      <c r="J13" s="99"/>
      <c r="M13" s="99"/>
    </row>
    <row r="14" spans="1:13">
      <c r="A14" s="289"/>
      <c r="B14" s="289"/>
      <c r="C14" s="296"/>
      <c r="D14" s="62" t="s">
        <v>81</v>
      </c>
      <c r="E14" s="149">
        <f>E25+E36+E41</f>
        <v>24099764.359999999</v>
      </c>
      <c r="F14" s="149">
        <f t="shared" si="5"/>
        <v>23076756.149999999</v>
      </c>
      <c r="G14" s="149">
        <f t="shared" si="5"/>
        <v>30354134.739999998</v>
      </c>
      <c r="H14" s="65">
        <f t="shared" si="2"/>
        <v>77530655.25</v>
      </c>
      <c r="J14" s="99"/>
    </row>
    <row r="15" spans="1:13">
      <c r="A15" s="289"/>
      <c r="B15" s="289"/>
      <c r="C15" s="296"/>
      <c r="D15" s="62" t="s">
        <v>84</v>
      </c>
      <c r="E15" s="149">
        <f>E26+E37+E42</f>
        <v>317208652.67000002</v>
      </c>
      <c r="F15" s="149">
        <f t="shared" ref="F15:G16" si="6">F26+F37+F42</f>
        <v>252633281</v>
      </c>
      <c r="G15" s="149">
        <f t="shared" si="6"/>
        <v>307740007</v>
      </c>
      <c r="H15" s="65">
        <f>SUM(E15:G15)</f>
        <v>877581940.66999996</v>
      </c>
      <c r="J15" s="99"/>
    </row>
    <row r="16" spans="1:13" ht="25.5">
      <c r="A16" s="289"/>
      <c r="B16" s="289"/>
      <c r="C16" s="297"/>
      <c r="D16" s="62" t="s">
        <v>11</v>
      </c>
      <c r="E16" s="149">
        <f>E27+E38+E43</f>
        <v>0</v>
      </c>
      <c r="F16" s="149">
        <f t="shared" si="6"/>
        <v>0</v>
      </c>
      <c r="G16" s="149">
        <f t="shared" si="6"/>
        <v>0</v>
      </c>
      <c r="H16" s="65">
        <f t="shared" si="2"/>
        <v>0</v>
      </c>
      <c r="J16" s="99"/>
    </row>
    <row r="17" spans="1:10">
      <c r="A17" s="289"/>
      <c r="B17" s="289"/>
      <c r="C17" s="289" t="s">
        <v>108</v>
      </c>
      <c r="D17" s="140" t="s">
        <v>9</v>
      </c>
      <c r="E17" s="149" t="str">
        <f>E28</f>
        <v>-</v>
      </c>
      <c r="F17" s="149" t="str">
        <f t="shared" ref="F17:H18" si="7">F28</f>
        <v>-</v>
      </c>
      <c r="G17" s="149" t="str">
        <f t="shared" si="7"/>
        <v>-</v>
      </c>
      <c r="H17" s="149" t="str">
        <f t="shared" si="7"/>
        <v>-</v>
      </c>
      <c r="J17" s="99"/>
    </row>
    <row r="18" spans="1:10">
      <c r="A18" s="289"/>
      <c r="B18" s="289"/>
      <c r="C18" s="289"/>
      <c r="D18" s="62" t="s">
        <v>10</v>
      </c>
      <c r="E18" s="149" t="str">
        <f>E29</f>
        <v>-</v>
      </c>
      <c r="F18" s="149" t="str">
        <f t="shared" si="7"/>
        <v>-</v>
      </c>
      <c r="G18" s="149" t="str">
        <f t="shared" si="7"/>
        <v>-</v>
      </c>
      <c r="H18" s="149" t="str">
        <f t="shared" si="7"/>
        <v>-</v>
      </c>
      <c r="J18" s="99"/>
    </row>
    <row r="19" spans="1:10">
      <c r="A19" s="289"/>
      <c r="B19" s="289"/>
      <c r="C19" s="289"/>
      <c r="D19" s="62" t="s">
        <v>81</v>
      </c>
      <c r="E19" s="149" t="str">
        <f t="shared" ref="E19:H21" si="8">E30</f>
        <v>-</v>
      </c>
      <c r="F19" s="149" t="str">
        <f t="shared" si="8"/>
        <v>-</v>
      </c>
      <c r="G19" s="149" t="str">
        <f t="shared" si="8"/>
        <v>-</v>
      </c>
      <c r="H19" s="149" t="str">
        <f t="shared" si="8"/>
        <v>-</v>
      </c>
      <c r="J19" s="99"/>
    </row>
    <row r="20" spans="1:10">
      <c r="A20" s="289"/>
      <c r="B20" s="289"/>
      <c r="C20" s="289"/>
      <c r="D20" s="62" t="s">
        <v>84</v>
      </c>
      <c r="E20" s="149" t="str">
        <f t="shared" si="8"/>
        <v>-</v>
      </c>
      <c r="F20" s="149" t="str">
        <f t="shared" si="8"/>
        <v>-</v>
      </c>
      <c r="G20" s="149" t="str">
        <f t="shared" si="8"/>
        <v>-</v>
      </c>
      <c r="H20" s="149" t="str">
        <f t="shared" si="8"/>
        <v>-</v>
      </c>
      <c r="J20" s="99"/>
    </row>
    <row r="21" spans="1:10" ht="25.5">
      <c r="A21" s="289"/>
      <c r="B21" s="289"/>
      <c r="C21" s="289"/>
      <c r="D21" s="62" t="s">
        <v>11</v>
      </c>
      <c r="E21" s="149" t="str">
        <f t="shared" si="8"/>
        <v>-</v>
      </c>
      <c r="F21" s="149" t="str">
        <f t="shared" si="8"/>
        <v>-</v>
      </c>
      <c r="G21" s="149" t="str">
        <f t="shared" si="8"/>
        <v>-</v>
      </c>
      <c r="H21" s="149" t="str">
        <f t="shared" si="8"/>
        <v>-</v>
      </c>
      <c r="J21" s="99"/>
    </row>
    <row r="22" spans="1:10">
      <c r="A22" s="272" t="s">
        <v>106</v>
      </c>
      <c r="B22" s="273"/>
      <c r="C22" s="273"/>
      <c r="D22" s="273"/>
      <c r="E22" s="273"/>
      <c r="F22" s="273"/>
      <c r="G22" s="273"/>
      <c r="H22" s="274"/>
    </row>
    <row r="23" spans="1:10" ht="12.75" customHeight="1">
      <c r="A23" s="301" t="s">
        <v>12</v>
      </c>
      <c r="B23" s="288" t="s">
        <v>196</v>
      </c>
      <c r="C23" s="289" t="s">
        <v>53</v>
      </c>
      <c r="D23" s="140" t="s">
        <v>9</v>
      </c>
      <c r="E23" s="149">
        <f>SUM(E24:E27)</f>
        <v>303706240.44</v>
      </c>
      <c r="F23" s="149">
        <f>SUM(F24:F26)</f>
        <v>250573882</v>
      </c>
      <c r="G23" s="149">
        <f t="shared" ref="G23" si="9">SUM(G24:G27)</f>
        <v>304872008</v>
      </c>
      <c r="H23" s="65">
        <f>SUM(H24:H27)</f>
        <v>859152130.44000006</v>
      </c>
    </row>
    <row r="24" spans="1:10">
      <c r="A24" s="301"/>
      <c r="B24" s="288"/>
      <c r="C24" s="289"/>
      <c r="D24" s="62" t="s">
        <v>10</v>
      </c>
      <c r="E24" s="149">
        <v>0</v>
      </c>
      <c r="F24" s="149">
        <v>0</v>
      </c>
      <c r="G24" s="149">
        <v>0</v>
      </c>
      <c r="H24" s="96">
        <f t="shared" ref="H24:H27" si="10">SUM(E24:G24)</f>
        <v>0</v>
      </c>
    </row>
    <row r="25" spans="1:10">
      <c r="A25" s="301"/>
      <c r="B25" s="288"/>
      <c r="C25" s="289"/>
      <c r="D25" s="62" t="s">
        <v>81</v>
      </c>
      <c r="E25" s="149">
        <f>'КП изм1'!H14</f>
        <v>3504245</v>
      </c>
      <c r="F25" s="66">
        <v>3504245</v>
      </c>
      <c r="G25" s="66">
        <v>3504245</v>
      </c>
      <c r="H25" s="96">
        <f t="shared" si="10"/>
        <v>10512735</v>
      </c>
    </row>
    <row r="26" spans="1:10">
      <c r="A26" s="301"/>
      <c r="B26" s="288"/>
      <c r="C26" s="289"/>
      <c r="D26" s="62" t="s">
        <v>84</v>
      </c>
      <c r="E26" s="149">
        <f>'КП изм1'!I14</f>
        <v>300201995.44</v>
      </c>
      <c r="F26" s="66">
        <f>206936979+50000+3051698+5000000+20000000+300000+11730960</f>
        <v>247069637</v>
      </c>
      <c r="G26" s="66">
        <f>261070125+50000+3051698+5000000+20000000+300000+11895940</f>
        <v>301367763</v>
      </c>
      <c r="H26" s="96">
        <f t="shared" si="10"/>
        <v>848639395.44000006</v>
      </c>
    </row>
    <row r="27" spans="1:10" ht="25.5">
      <c r="A27" s="301"/>
      <c r="B27" s="288"/>
      <c r="C27" s="289"/>
      <c r="D27" s="62" t="s">
        <v>11</v>
      </c>
      <c r="E27" s="149">
        <v>0</v>
      </c>
      <c r="F27" s="149">
        <v>0</v>
      </c>
      <c r="G27" s="149">
        <v>0</v>
      </c>
      <c r="H27" s="66">
        <f t="shared" si="10"/>
        <v>0</v>
      </c>
    </row>
    <row r="28" spans="1:10" ht="12.75" customHeight="1">
      <c r="A28" s="271" t="s">
        <v>59</v>
      </c>
      <c r="B28" s="287" t="s">
        <v>169</v>
      </c>
      <c r="C28" s="289" t="s">
        <v>53</v>
      </c>
      <c r="D28" s="140" t="s">
        <v>9</v>
      </c>
      <c r="E28" s="149" t="s">
        <v>20</v>
      </c>
      <c r="F28" s="149" t="s">
        <v>20</v>
      </c>
      <c r="G28" s="149" t="s">
        <v>20</v>
      </c>
      <c r="H28" s="149" t="s">
        <v>20</v>
      </c>
    </row>
    <row r="29" spans="1:10">
      <c r="A29" s="271"/>
      <c r="B29" s="288"/>
      <c r="C29" s="289"/>
      <c r="D29" s="62" t="s">
        <v>10</v>
      </c>
      <c r="E29" s="149" t="s">
        <v>20</v>
      </c>
      <c r="F29" s="149" t="s">
        <v>20</v>
      </c>
      <c r="G29" s="149" t="s">
        <v>20</v>
      </c>
      <c r="H29" s="149" t="s">
        <v>20</v>
      </c>
    </row>
    <row r="30" spans="1:10">
      <c r="A30" s="271"/>
      <c r="B30" s="288"/>
      <c r="C30" s="289"/>
      <c r="D30" s="62" t="s">
        <v>81</v>
      </c>
      <c r="E30" s="149" t="s">
        <v>20</v>
      </c>
      <c r="F30" s="149" t="s">
        <v>20</v>
      </c>
      <c r="G30" s="149" t="s">
        <v>20</v>
      </c>
      <c r="H30" s="149" t="s">
        <v>20</v>
      </c>
    </row>
    <row r="31" spans="1:10">
      <c r="A31" s="271"/>
      <c r="B31" s="288"/>
      <c r="C31" s="289"/>
      <c r="D31" s="62" t="s">
        <v>84</v>
      </c>
      <c r="E31" s="149" t="s">
        <v>20</v>
      </c>
      <c r="F31" s="149" t="s">
        <v>20</v>
      </c>
      <c r="G31" s="149" t="s">
        <v>20</v>
      </c>
      <c r="H31" s="149" t="s">
        <v>20</v>
      </c>
    </row>
    <row r="32" spans="1:10" ht="25.5">
      <c r="A32" s="271"/>
      <c r="B32" s="288"/>
      <c r="C32" s="289"/>
      <c r="D32" s="62" t="s">
        <v>11</v>
      </c>
      <c r="E32" s="149" t="s">
        <v>20</v>
      </c>
      <c r="F32" s="149" t="s">
        <v>20</v>
      </c>
      <c r="G32" s="149" t="s">
        <v>20</v>
      </c>
      <c r="H32" s="149" t="s">
        <v>20</v>
      </c>
    </row>
    <row r="33" spans="1:12" s="74" customFormat="1">
      <c r="A33" s="278" t="s">
        <v>116</v>
      </c>
      <c r="B33" s="279"/>
      <c r="C33" s="279"/>
      <c r="D33" s="279"/>
      <c r="E33" s="279"/>
      <c r="F33" s="279"/>
      <c r="G33" s="279"/>
      <c r="H33" s="280"/>
    </row>
    <row r="34" spans="1:12" ht="19.5" customHeight="1">
      <c r="A34" s="281" t="s">
        <v>60</v>
      </c>
      <c r="B34" s="284" t="s">
        <v>194</v>
      </c>
      <c r="C34" s="275" t="s">
        <v>53</v>
      </c>
      <c r="D34" s="140" t="s">
        <v>9</v>
      </c>
      <c r="E34" s="149">
        <f>SUM(E35:E38)</f>
        <v>67377489.659999996</v>
      </c>
      <c r="F34" s="149">
        <f t="shared" ref="F34:G34" si="11">SUM(F35:F38)</f>
        <v>55636437</v>
      </c>
      <c r="G34" s="149">
        <f t="shared" si="11"/>
        <v>63722415</v>
      </c>
      <c r="H34" s="65">
        <f>SUM(H35:H38)</f>
        <v>186736341.66</v>
      </c>
    </row>
    <row r="35" spans="1:12">
      <c r="A35" s="282"/>
      <c r="B35" s="285"/>
      <c r="C35" s="276"/>
      <c r="D35" s="140" t="s">
        <v>10</v>
      </c>
      <c r="E35" s="149">
        <f>'КП изм1'!G33</f>
        <v>30942688.739999998</v>
      </c>
      <c r="F35" s="167">
        <v>30500281.850000001</v>
      </c>
      <c r="G35" s="149">
        <v>30500281.260000002</v>
      </c>
      <c r="H35" s="65">
        <f>SUM(E35:G35)</f>
        <v>91943251.849999994</v>
      </c>
      <c r="J35" s="99"/>
    </row>
    <row r="36" spans="1:12">
      <c r="A36" s="282"/>
      <c r="B36" s="285"/>
      <c r="C36" s="276"/>
      <c r="D36" s="62" t="s">
        <v>81</v>
      </c>
      <c r="E36" s="149">
        <f>'КП изм1'!H33</f>
        <v>19572511.260000002</v>
      </c>
      <c r="F36" s="149">
        <v>19572511.149999999</v>
      </c>
      <c r="G36" s="149">
        <v>26849889.739999998</v>
      </c>
      <c r="H36" s="65">
        <f>SUM(E36:G36)</f>
        <v>65994912.149999999</v>
      </c>
    </row>
    <row r="37" spans="1:12" ht="18" customHeight="1">
      <c r="A37" s="282"/>
      <c r="B37" s="285"/>
      <c r="C37" s="276"/>
      <c r="D37" s="140" t="s">
        <v>84</v>
      </c>
      <c r="E37" s="149">
        <f>'КП изм1'!I33</f>
        <v>16862289.66</v>
      </c>
      <c r="F37" s="149">
        <v>5563644</v>
      </c>
      <c r="G37" s="149">
        <v>6372244</v>
      </c>
      <c r="H37" s="65">
        <f>SUM(E37:G37)</f>
        <v>28798177.66</v>
      </c>
    </row>
    <row r="38" spans="1:12" ht="28.5" customHeight="1">
      <c r="A38" s="283"/>
      <c r="B38" s="286"/>
      <c r="C38" s="277"/>
      <c r="D38" s="68" t="s">
        <v>11</v>
      </c>
      <c r="E38" s="149">
        <v>0</v>
      </c>
      <c r="F38" s="149">
        <v>0</v>
      </c>
      <c r="G38" s="149">
        <v>0</v>
      </c>
      <c r="H38" s="65">
        <f>SUM(E38:G38)</f>
        <v>0</v>
      </c>
    </row>
    <row r="39" spans="1:12" ht="12.75" customHeight="1">
      <c r="A39" s="281" t="s">
        <v>66</v>
      </c>
      <c r="B39" s="284" t="s">
        <v>245</v>
      </c>
      <c r="C39" s="275" t="s">
        <v>53</v>
      </c>
      <c r="D39" s="140" t="s">
        <v>9</v>
      </c>
      <c r="E39" s="149">
        <f>SUM(E40:E43)</f>
        <v>1167375.67</v>
      </c>
      <c r="F39" s="149">
        <f t="shared" ref="F39:G39" si="12">SUM(F40:F43)</f>
        <v>0</v>
      </c>
      <c r="G39" s="149">
        <f t="shared" si="12"/>
        <v>0</v>
      </c>
      <c r="H39" s="149">
        <f t="shared" ref="H39:H42" si="13">SUM(E39:G39)</f>
        <v>1167375.67</v>
      </c>
    </row>
    <row r="40" spans="1:12">
      <c r="A40" s="282"/>
      <c r="B40" s="285"/>
      <c r="C40" s="276"/>
      <c r="D40" s="140" t="s">
        <v>10</v>
      </c>
      <c r="E40" s="149">
        <v>0</v>
      </c>
      <c r="F40" s="149">
        <v>0</v>
      </c>
      <c r="G40" s="149">
        <v>0</v>
      </c>
      <c r="H40" s="149">
        <f t="shared" si="13"/>
        <v>0</v>
      </c>
      <c r="J40" s="99"/>
    </row>
    <row r="41" spans="1:12">
      <c r="A41" s="282"/>
      <c r="B41" s="285"/>
      <c r="C41" s="276"/>
      <c r="D41" s="62" t="s">
        <v>81</v>
      </c>
      <c r="E41" s="149">
        <f>'КП изм1'!H37</f>
        <v>1023008.1</v>
      </c>
      <c r="F41" s="149">
        <v>0</v>
      </c>
      <c r="G41" s="149">
        <v>0</v>
      </c>
      <c r="H41" s="149">
        <f t="shared" si="13"/>
        <v>1023008.1</v>
      </c>
    </row>
    <row r="42" spans="1:12">
      <c r="A42" s="282"/>
      <c r="B42" s="285"/>
      <c r="C42" s="276"/>
      <c r="D42" s="140" t="s">
        <v>84</v>
      </c>
      <c r="E42" s="149">
        <f>'КП изм1'!I37</f>
        <v>144367.57</v>
      </c>
      <c r="F42" s="149">
        <v>0</v>
      </c>
      <c r="G42" s="149">
        <v>0</v>
      </c>
      <c r="H42" s="149">
        <f t="shared" si="13"/>
        <v>144367.57</v>
      </c>
    </row>
    <row r="43" spans="1:12" ht="25.5">
      <c r="A43" s="283"/>
      <c r="B43" s="286"/>
      <c r="C43" s="277"/>
      <c r="D43" s="68" t="s">
        <v>11</v>
      </c>
      <c r="E43" s="149">
        <v>0</v>
      </c>
      <c r="F43" s="149">
        <v>0</v>
      </c>
      <c r="G43" s="149">
        <v>0</v>
      </c>
      <c r="H43" s="149">
        <f>SUM(E43:G43)</f>
        <v>0</v>
      </c>
    </row>
    <row r="44" spans="1:12">
      <c r="A44" s="272" t="s">
        <v>110</v>
      </c>
      <c r="B44" s="273"/>
      <c r="C44" s="273"/>
      <c r="D44" s="273"/>
      <c r="E44" s="273"/>
      <c r="F44" s="273"/>
      <c r="G44" s="273"/>
      <c r="H44" s="274"/>
      <c r="J44" s="99"/>
    </row>
    <row r="45" spans="1:12" ht="12.75" customHeight="1">
      <c r="A45" s="298" t="s">
        <v>61</v>
      </c>
      <c r="B45" s="290" t="s">
        <v>67</v>
      </c>
      <c r="C45" s="289" t="s">
        <v>53</v>
      </c>
      <c r="D45" s="140" t="s">
        <v>9</v>
      </c>
      <c r="E45" s="65" t="s">
        <v>20</v>
      </c>
      <c r="F45" s="65" t="s">
        <v>20</v>
      </c>
      <c r="G45" s="65" t="s">
        <v>20</v>
      </c>
      <c r="H45" s="65" t="s">
        <v>20</v>
      </c>
      <c r="J45" s="99"/>
      <c r="K45" s="99"/>
      <c r="L45" s="99"/>
    </row>
    <row r="46" spans="1:12">
      <c r="A46" s="299"/>
      <c r="B46" s="291"/>
      <c r="C46" s="289"/>
      <c r="D46" s="62" t="s">
        <v>10</v>
      </c>
      <c r="E46" s="65" t="s">
        <v>20</v>
      </c>
      <c r="F46" s="65" t="s">
        <v>20</v>
      </c>
      <c r="G46" s="65" t="s">
        <v>20</v>
      </c>
      <c r="H46" s="65" t="s">
        <v>20</v>
      </c>
      <c r="K46" s="99"/>
    </row>
    <row r="47" spans="1:12">
      <c r="A47" s="299"/>
      <c r="B47" s="291"/>
      <c r="C47" s="289"/>
      <c r="D47" s="62" t="s">
        <v>81</v>
      </c>
      <c r="E47" s="65" t="s">
        <v>20</v>
      </c>
      <c r="F47" s="65" t="s">
        <v>20</v>
      </c>
      <c r="G47" s="65" t="s">
        <v>20</v>
      </c>
      <c r="H47" s="65" t="s">
        <v>20</v>
      </c>
    </row>
    <row r="48" spans="1:12">
      <c r="A48" s="299"/>
      <c r="B48" s="291"/>
      <c r="C48" s="289"/>
      <c r="D48" s="62" t="s">
        <v>84</v>
      </c>
      <c r="E48" s="65" t="s">
        <v>20</v>
      </c>
      <c r="F48" s="65" t="s">
        <v>20</v>
      </c>
      <c r="G48" s="65" t="s">
        <v>20</v>
      </c>
      <c r="H48" s="65" t="s">
        <v>20</v>
      </c>
    </row>
    <row r="49" spans="1:12" ht="28.5" customHeight="1">
      <c r="A49" s="299"/>
      <c r="B49" s="291"/>
      <c r="C49" s="289"/>
      <c r="D49" s="62" t="s">
        <v>11</v>
      </c>
      <c r="E49" s="65" t="s">
        <v>20</v>
      </c>
      <c r="F49" s="65" t="s">
        <v>20</v>
      </c>
      <c r="G49" s="65" t="s">
        <v>20</v>
      </c>
      <c r="H49" s="65" t="s">
        <v>20</v>
      </c>
      <c r="L49" s="99"/>
    </row>
    <row r="50" spans="1:12" ht="12.75" customHeight="1">
      <c r="A50" s="281" t="s">
        <v>75</v>
      </c>
      <c r="B50" s="292" t="s">
        <v>195</v>
      </c>
      <c r="C50" s="295" t="s">
        <v>53</v>
      </c>
      <c r="D50" s="140" t="s">
        <v>9</v>
      </c>
      <c r="E50" s="65" t="s">
        <v>20</v>
      </c>
      <c r="F50" s="65" t="s">
        <v>20</v>
      </c>
      <c r="G50" s="65" t="s">
        <v>20</v>
      </c>
      <c r="H50" s="65" t="s">
        <v>20</v>
      </c>
      <c r="L50" s="99"/>
    </row>
    <row r="51" spans="1:12">
      <c r="A51" s="282"/>
      <c r="B51" s="293"/>
      <c r="C51" s="296"/>
      <c r="D51" s="62" t="s">
        <v>10</v>
      </c>
      <c r="E51" s="65" t="s">
        <v>20</v>
      </c>
      <c r="F51" s="65" t="s">
        <v>20</v>
      </c>
      <c r="G51" s="65" t="s">
        <v>20</v>
      </c>
      <c r="H51" s="65" t="s">
        <v>20</v>
      </c>
      <c r="L51" s="99"/>
    </row>
    <row r="52" spans="1:12">
      <c r="A52" s="282"/>
      <c r="B52" s="293"/>
      <c r="C52" s="296"/>
      <c r="D52" s="62" t="s">
        <v>81</v>
      </c>
      <c r="E52" s="65" t="s">
        <v>20</v>
      </c>
      <c r="F52" s="65" t="s">
        <v>20</v>
      </c>
      <c r="G52" s="65" t="s">
        <v>20</v>
      </c>
      <c r="H52" s="65" t="s">
        <v>20</v>
      </c>
      <c r="L52" s="99"/>
    </row>
    <row r="53" spans="1:12">
      <c r="A53" s="282"/>
      <c r="B53" s="293"/>
      <c r="C53" s="296"/>
      <c r="D53" s="62" t="s">
        <v>84</v>
      </c>
      <c r="E53" s="65" t="s">
        <v>20</v>
      </c>
      <c r="F53" s="65" t="s">
        <v>20</v>
      </c>
      <c r="G53" s="65" t="s">
        <v>20</v>
      </c>
      <c r="H53" s="65" t="s">
        <v>20</v>
      </c>
      <c r="L53" s="99"/>
    </row>
    <row r="54" spans="1:12" ht="25.5">
      <c r="A54" s="283"/>
      <c r="B54" s="294"/>
      <c r="C54" s="297"/>
      <c r="D54" s="62" t="s">
        <v>11</v>
      </c>
      <c r="E54" s="65" t="s">
        <v>20</v>
      </c>
      <c r="F54" s="65" t="s">
        <v>20</v>
      </c>
      <c r="G54" s="65" t="s">
        <v>20</v>
      </c>
      <c r="H54" s="65" t="s">
        <v>20</v>
      </c>
      <c r="L54" s="99"/>
    </row>
  </sheetData>
  <mergeCells count="31">
    <mergeCell ref="A1:H1"/>
    <mergeCell ref="A2:H2"/>
    <mergeCell ref="A4:A5"/>
    <mergeCell ref="B4:B5"/>
    <mergeCell ref="C4:C5"/>
    <mergeCell ref="D4:H4"/>
    <mergeCell ref="C7:C11"/>
    <mergeCell ref="C12:C16"/>
    <mergeCell ref="A23:A27"/>
    <mergeCell ref="B23:B27"/>
    <mergeCell ref="C23:C27"/>
    <mergeCell ref="C17:C21"/>
    <mergeCell ref="A7:B21"/>
    <mergeCell ref="C45:C49"/>
    <mergeCell ref="B45:B49"/>
    <mergeCell ref="B39:B43"/>
    <mergeCell ref="A39:A43"/>
    <mergeCell ref="A50:A54"/>
    <mergeCell ref="B50:B54"/>
    <mergeCell ref="C50:C54"/>
    <mergeCell ref="A45:A49"/>
    <mergeCell ref="C39:C43"/>
    <mergeCell ref="A44:H44"/>
    <mergeCell ref="A28:A32"/>
    <mergeCell ref="A22:H22"/>
    <mergeCell ref="C34:C38"/>
    <mergeCell ref="A33:H33"/>
    <mergeCell ref="A34:A38"/>
    <mergeCell ref="B34:B38"/>
    <mergeCell ref="B28:B32"/>
    <mergeCell ref="C28:C3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5"/>
  <sheetViews>
    <sheetView zoomScale="80" zoomScaleNormal="80" workbookViewId="0">
      <selection activeCell="E5" sqref="E5"/>
    </sheetView>
  </sheetViews>
  <sheetFormatPr defaultRowHeight="15"/>
  <cols>
    <col min="1" max="1" width="3.42578125" customWidth="1"/>
    <col min="2" max="2" width="17.42578125" customWidth="1"/>
    <col min="3" max="3" width="20.5703125" customWidth="1"/>
    <col min="4" max="4" width="21" customWidth="1"/>
    <col min="5" max="5" width="19.7109375" customWidth="1"/>
    <col min="8" max="8" width="11.85546875" customWidth="1"/>
  </cols>
  <sheetData>
    <row r="1" spans="1:8" ht="27.75" customHeight="1">
      <c r="A1" s="307" t="s">
        <v>19</v>
      </c>
      <c r="B1" s="307" t="s">
        <v>150</v>
      </c>
      <c r="C1" s="307" t="s">
        <v>151</v>
      </c>
      <c r="D1" s="307" t="s">
        <v>152</v>
      </c>
      <c r="E1" s="315" t="s">
        <v>153</v>
      </c>
      <c r="F1" s="313"/>
      <c r="G1" s="313"/>
      <c r="H1" s="314"/>
    </row>
    <row r="2" spans="1:8" ht="23.25" customHeight="1">
      <c r="A2" s="308"/>
      <c r="B2" s="310"/>
      <c r="C2" s="310"/>
      <c r="D2" s="310"/>
      <c r="E2" s="307" t="s">
        <v>155</v>
      </c>
      <c r="F2" s="312" t="s">
        <v>154</v>
      </c>
      <c r="G2" s="313"/>
      <c r="H2" s="314"/>
    </row>
    <row r="3" spans="1:8" ht="29.25" customHeight="1">
      <c r="A3" s="309"/>
      <c r="B3" s="311"/>
      <c r="C3" s="311"/>
      <c r="D3" s="311"/>
      <c r="E3" s="309"/>
      <c r="F3" s="168">
        <v>2020</v>
      </c>
      <c r="G3" s="168">
        <v>2021</v>
      </c>
      <c r="H3" s="168">
        <v>2022</v>
      </c>
    </row>
    <row r="4" spans="1:8" ht="212.25" customHeight="1">
      <c r="A4" s="306" t="s">
        <v>48</v>
      </c>
      <c r="B4" s="306" t="s">
        <v>158</v>
      </c>
      <c r="C4" s="306" t="s">
        <v>156</v>
      </c>
      <c r="D4" s="174" t="s">
        <v>167</v>
      </c>
      <c r="E4" s="177" t="s">
        <v>190</v>
      </c>
      <c r="F4" s="110">
        <v>12</v>
      </c>
      <c r="G4" s="110">
        <v>14</v>
      </c>
      <c r="H4" s="110">
        <v>14</v>
      </c>
    </row>
    <row r="5" spans="1:8" ht="188.25" customHeight="1">
      <c r="A5" s="306"/>
      <c r="B5" s="306"/>
      <c r="C5" s="306"/>
      <c r="D5" s="110" t="s">
        <v>157</v>
      </c>
      <c r="E5" s="174" t="s">
        <v>168</v>
      </c>
      <c r="F5" s="169">
        <v>12</v>
      </c>
      <c r="G5" s="169">
        <v>15</v>
      </c>
      <c r="H5" s="169">
        <v>20</v>
      </c>
    </row>
  </sheetData>
  <mergeCells count="10">
    <mergeCell ref="F2:H2"/>
    <mergeCell ref="E2:E3"/>
    <mergeCell ref="E1:H1"/>
    <mergeCell ref="B4:B5"/>
    <mergeCell ref="C4:C5"/>
    <mergeCell ref="A4:A5"/>
    <mergeCell ref="A1:A3"/>
    <mergeCell ref="B1:B3"/>
    <mergeCell ref="C1:C3"/>
    <mergeCell ref="D1:D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>
    <tabColor rgb="FF00B050"/>
    <pageSetUpPr fitToPage="1"/>
  </sheetPr>
  <dimension ref="B1:I27"/>
  <sheetViews>
    <sheetView tabSelected="1" zoomScale="70" zoomScaleNormal="70" workbookViewId="0">
      <selection activeCell="C28" sqref="C28"/>
    </sheetView>
  </sheetViews>
  <sheetFormatPr defaultRowHeight="12.75"/>
  <cols>
    <col min="1" max="1" width="9.140625" style="97"/>
    <col min="2" max="2" width="5.7109375" style="114" customWidth="1"/>
    <col min="3" max="3" width="49.7109375" style="114" customWidth="1"/>
    <col min="4" max="4" width="7.5703125" style="114" customWidth="1"/>
    <col min="5" max="5" width="9.5703125" style="113" customWidth="1"/>
    <col min="6" max="6" width="9.140625" style="113" customWidth="1"/>
    <col min="7" max="7" width="17.5703125" style="97" customWidth="1"/>
    <col min="8" max="8" width="84.140625" style="97" customWidth="1"/>
    <col min="9" max="9" width="44" style="97" customWidth="1"/>
    <col min="10" max="16384" width="9.140625" style="97"/>
  </cols>
  <sheetData>
    <row r="1" spans="2:9" ht="18.75">
      <c r="B1" s="303"/>
      <c r="C1" s="303"/>
      <c r="D1" s="303"/>
      <c r="E1" s="216"/>
      <c r="F1" s="216"/>
      <c r="G1" s="217"/>
      <c r="H1" s="217"/>
    </row>
    <row r="2" spans="2:9" s="105" customFormat="1" ht="38.25" customHeight="1">
      <c r="B2" s="319" t="s">
        <v>282</v>
      </c>
      <c r="C2" s="319"/>
      <c r="D2" s="319"/>
      <c r="E2" s="319"/>
      <c r="F2" s="319"/>
      <c r="G2" s="319"/>
      <c r="H2" s="319"/>
    </row>
    <row r="3" spans="2:9" s="105" customFormat="1" ht="18.75">
      <c r="B3" s="230"/>
      <c r="C3" s="230"/>
      <c r="D3" s="230"/>
      <c r="E3" s="230"/>
      <c r="F3" s="230"/>
      <c r="G3" s="218"/>
      <c r="H3" s="218"/>
    </row>
    <row r="4" spans="2:9" s="105" customFormat="1" ht="81" customHeight="1">
      <c r="B4" s="316" t="s">
        <v>19</v>
      </c>
      <c r="C4" s="317" t="s">
        <v>50</v>
      </c>
      <c r="D4" s="317" t="s">
        <v>51</v>
      </c>
      <c r="E4" s="316" t="s">
        <v>254</v>
      </c>
      <c r="F4" s="316"/>
      <c r="G4" s="317" t="s">
        <v>114</v>
      </c>
      <c r="H4" s="317" t="s">
        <v>250</v>
      </c>
    </row>
    <row r="5" spans="2:9" s="105" customFormat="1" ht="24" customHeight="1">
      <c r="B5" s="316"/>
      <c r="C5" s="317"/>
      <c r="D5" s="317"/>
      <c r="E5" s="228" t="s">
        <v>251</v>
      </c>
      <c r="F5" s="228" t="s">
        <v>252</v>
      </c>
      <c r="G5" s="317"/>
      <c r="H5" s="317"/>
    </row>
    <row r="6" spans="2:9" s="151" customFormat="1" ht="19.5" customHeight="1">
      <c r="B6" s="227">
        <v>1</v>
      </c>
      <c r="C6" s="228">
        <v>2</v>
      </c>
      <c r="D6" s="227">
        <v>3</v>
      </c>
      <c r="E6" s="227">
        <v>4</v>
      </c>
      <c r="F6" s="227">
        <v>5</v>
      </c>
      <c r="G6" s="227">
        <v>6</v>
      </c>
      <c r="H6" s="228">
        <v>7</v>
      </c>
    </row>
    <row r="7" spans="2:9" s="151" customFormat="1" ht="99" customHeight="1">
      <c r="B7" s="227">
        <v>1</v>
      </c>
      <c r="C7" s="219" t="s">
        <v>261</v>
      </c>
      <c r="D7" s="222" t="s">
        <v>63</v>
      </c>
      <c r="E7" s="220">
        <v>38</v>
      </c>
      <c r="F7" s="227">
        <v>0</v>
      </c>
      <c r="G7" s="227" t="s">
        <v>260</v>
      </c>
      <c r="H7" s="234" t="s">
        <v>271</v>
      </c>
      <c r="I7" s="232"/>
    </row>
    <row r="8" spans="2:9" s="105" customFormat="1" ht="21" customHeight="1">
      <c r="B8" s="316" t="s">
        <v>262</v>
      </c>
      <c r="C8" s="316"/>
      <c r="D8" s="316"/>
      <c r="E8" s="316"/>
      <c r="F8" s="316"/>
      <c r="G8" s="316"/>
      <c r="H8" s="316"/>
    </row>
    <row r="9" spans="2:9" s="105" customFormat="1" ht="169.5" customHeight="1">
      <c r="B9" s="227">
        <v>2</v>
      </c>
      <c r="C9" s="221" t="s">
        <v>265</v>
      </c>
      <c r="D9" s="222" t="s">
        <v>52</v>
      </c>
      <c r="E9" s="220">
        <v>100</v>
      </c>
      <c r="F9" s="220">
        <v>100</v>
      </c>
      <c r="G9" s="227" t="s">
        <v>260</v>
      </c>
      <c r="H9" s="233"/>
      <c r="I9" s="213"/>
    </row>
    <row r="10" spans="2:9" s="105" customFormat="1" ht="100.5" customHeight="1">
      <c r="B10" s="227">
        <v>3</v>
      </c>
      <c r="C10" s="221" t="s">
        <v>255</v>
      </c>
      <c r="D10" s="222" t="s">
        <v>253</v>
      </c>
      <c r="E10" s="225">
        <v>123.4</v>
      </c>
      <c r="F10" s="220">
        <v>123.1</v>
      </c>
      <c r="G10" s="227" t="s">
        <v>260</v>
      </c>
      <c r="H10" s="234" t="s">
        <v>270</v>
      </c>
      <c r="I10" s="231"/>
    </row>
    <row r="11" spans="2:9" s="105" customFormat="1" ht="97.5" customHeight="1">
      <c r="B11" s="227">
        <v>4</v>
      </c>
      <c r="C11" s="221" t="s">
        <v>259</v>
      </c>
      <c r="D11" s="222" t="s">
        <v>63</v>
      </c>
      <c r="E11" s="226">
        <v>280</v>
      </c>
      <c r="F11" s="220">
        <v>124</v>
      </c>
      <c r="G11" s="227" t="s">
        <v>260</v>
      </c>
      <c r="H11" s="234" t="s">
        <v>272</v>
      </c>
      <c r="I11" s="213"/>
    </row>
    <row r="12" spans="2:9" s="105" customFormat="1" ht="18.75">
      <c r="B12" s="318" t="s">
        <v>109</v>
      </c>
      <c r="C12" s="318"/>
      <c r="D12" s="318"/>
      <c r="E12" s="318"/>
      <c r="F12" s="318"/>
      <c r="G12" s="318"/>
      <c r="H12" s="318"/>
    </row>
    <row r="13" spans="2:9" s="105" customFormat="1" ht="106.5" customHeight="1">
      <c r="B13" s="223" t="s">
        <v>275</v>
      </c>
      <c r="C13" s="221" t="s">
        <v>266</v>
      </c>
      <c r="D13" s="227" t="s">
        <v>63</v>
      </c>
      <c r="E13" s="220">
        <v>14</v>
      </c>
      <c r="F13" s="220">
        <v>0</v>
      </c>
      <c r="G13" s="227" t="s">
        <v>260</v>
      </c>
      <c r="H13" s="237" t="s">
        <v>278</v>
      </c>
      <c r="I13" s="231"/>
    </row>
    <row r="14" spans="2:9" s="105" customFormat="1" ht="99.75" customHeight="1">
      <c r="B14" s="223" t="s">
        <v>276</v>
      </c>
      <c r="C14" s="221" t="s">
        <v>267</v>
      </c>
      <c r="D14" s="227" t="s">
        <v>63</v>
      </c>
      <c r="E14" s="224">
        <v>2</v>
      </c>
      <c r="F14" s="224">
        <v>0</v>
      </c>
      <c r="G14" s="227" t="s">
        <v>260</v>
      </c>
      <c r="H14" s="237" t="s">
        <v>278</v>
      </c>
      <c r="I14" s="231"/>
    </row>
    <row r="15" spans="2:9" s="105" customFormat="1" ht="121.5" customHeight="1">
      <c r="B15" s="223" t="s">
        <v>277</v>
      </c>
      <c r="C15" s="221" t="s">
        <v>263</v>
      </c>
      <c r="D15" s="227" t="s">
        <v>52</v>
      </c>
      <c r="E15" s="224">
        <v>100</v>
      </c>
      <c r="F15" s="224">
        <v>0</v>
      </c>
      <c r="G15" s="227" t="s">
        <v>260</v>
      </c>
      <c r="H15" s="237" t="s">
        <v>279</v>
      </c>
      <c r="I15" s="113"/>
    </row>
    <row r="16" spans="2:9" s="105" customFormat="1" ht="104.25" customHeight="1">
      <c r="B16" s="223" t="s">
        <v>274</v>
      </c>
      <c r="C16" s="221" t="s">
        <v>269</v>
      </c>
      <c r="D16" s="227" t="s">
        <v>63</v>
      </c>
      <c r="E16" s="220">
        <v>13.6</v>
      </c>
      <c r="F16" s="220">
        <v>0</v>
      </c>
      <c r="G16" s="227" t="s">
        <v>260</v>
      </c>
      <c r="H16" s="237" t="s">
        <v>279</v>
      </c>
      <c r="I16" s="231"/>
    </row>
    <row r="17" spans="2:8" s="105" customFormat="1" ht="18.75">
      <c r="B17" s="318" t="s">
        <v>258</v>
      </c>
      <c r="C17" s="318"/>
      <c r="D17" s="318"/>
      <c r="E17" s="318"/>
      <c r="F17" s="318"/>
      <c r="G17" s="318"/>
      <c r="H17" s="318"/>
    </row>
    <row r="18" spans="2:8" s="105" customFormat="1" ht="112.5">
      <c r="B18" s="229">
        <v>9</v>
      </c>
      <c r="C18" s="221" t="s">
        <v>273</v>
      </c>
      <c r="D18" s="227" t="s">
        <v>63</v>
      </c>
      <c r="E18" s="220">
        <v>7</v>
      </c>
      <c r="F18" s="224">
        <v>4</v>
      </c>
      <c r="G18" s="235" t="s">
        <v>260</v>
      </c>
      <c r="H18" s="236" t="s">
        <v>280</v>
      </c>
    </row>
    <row r="19" spans="2:8" s="105" customFormat="1" ht="67.5" customHeight="1">
      <c r="B19" s="229">
        <v>10</v>
      </c>
      <c r="C19" s="221" t="s">
        <v>264</v>
      </c>
      <c r="D19" s="227" t="s">
        <v>63</v>
      </c>
      <c r="E19" s="220">
        <v>15</v>
      </c>
      <c r="F19" s="224">
        <v>0</v>
      </c>
      <c r="G19" s="227" t="s">
        <v>268</v>
      </c>
      <c r="H19" s="237" t="s">
        <v>281</v>
      </c>
    </row>
    <row r="22" spans="2:8" ht="12.75" customHeight="1">
      <c r="B22" s="330"/>
      <c r="C22" s="330"/>
      <c r="D22" s="330"/>
      <c r="E22" s="330"/>
      <c r="F22" s="330"/>
      <c r="G22" s="330"/>
      <c r="H22" s="215"/>
    </row>
    <row r="26" spans="2:8" ht="15.75">
      <c r="C26" s="214" t="s">
        <v>256</v>
      </c>
    </row>
    <row r="27" spans="2:8" ht="15.75">
      <c r="C27" s="214" t="s">
        <v>257</v>
      </c>
    </row>
  </sheetData>
  <mergeCells count="11">
    <mergeCell ref="B1:D1"/>
    <mergeCell ref="B4:B5"/>
    <mergeCell ref="C4:C5"/>
    <mergeCell ref="D4:D5"/>
    <mergeCell ref="B17:H17"/>
    <mergeCell ref="H4:H5"/>
    <mergeCell ref="E4:F4"/>
    <mergeCell ref="B2:H2"/>
    <mergeCell ref="B8:H8"/>
    <mergeCell ref="B12:H12"/>
    <mergeCell ref="G4:G5"/>
  </mergeCells>
  <pageMargins left="0" right="0" top="0" bottom="0" header="0.31496062992125984" footer="0.31496062992125984"/>
  <pageSetup paperSize="9" scale="5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>
    <tabColor rgb="FF00B050"/>
  </sheetPr>
  <dimension ref="A1:H20"/>
  <sheetViews>
    <sheetView topLeftCell="A4" zoomScale="80" zoomScaleNormal="80" workbookViewId="0">
      <selection activeCell="B13" sqref="B13"/>
    </sheetView>
  </sheetViews>
  <sheetFormatPr defaultRowHeight="12.75"/>
  <cols>
    <col min="1" max="1" width="7.28515625" style="114" customWidth="1"/>
    <col min="2" max="2" width="32.140625" style="118" customWidth="1"/>
    <col min="3" max="3" width="13.85546875" style="114" customWidth="1"/>
    <col min="4" max="4" width="13.140625" style="113" customWidth="1"/>
    <col min="5" max="5" width="13.7109375" style="113" customWidth="1"/>
    <col min="6" max="6" width="47.42578125" style="113" customWidth="1"/>
    <col min="7" max="7" width="25.28515625" style="105" customWidth="1"/>
    <col min="8" max="8" width="9.140625" style="105"/>
    <col min="9" max="16384" width="9.140625" style="97"/>
  </cols>
  <sheetData>
    <row r="1" spans="1:8">
      <c r="A1" s="111"/>
      <c r="B1" s="115"/>
      <c r="C1" s="112"/>
      <c r="D1" s="102"/>
      <c r="E1" s="102"/>
      <c r="F1" s="116" t="s">
        <v>107</v>
      </c>
    </row>
    <row r="2" spans="1:8">
      <c r="A2" s="111"/>
      <c r="B2" s="115"/>
      <c r="C2" s="112"/>
      <c r="D2" s="102"/>
      <c r="E2" s="102"/>
      <c r="F2" s="116"/>
    </row>
    <row r="3" spans="1:8" ht="33.75" customHeight="1">
      <c r="A3" s="323" t="s">
        <v>82</v>
      </c>
      <c r="B3" s="323"/>
      <c r="C3" s="323"/>
      <c r="D3" s="323"/>
      <c r="E3" s="323"/>
      <c r="F3" s="323"/>
    </row>
    <row r="4" spans="1:8">
      <c r="A4" s="111"/>
      <c r="B4" s="117"/>
      <c r="C4" s="111"/>
      <c r="D4" s="102"/>
      <c r="E4" s="102"/>
      <c r="F4" s="102"/>
    </row>
    <row r="5" spans="1:8" ht="60" customHeight="1">
      <c r="A5" s="109" t="s">
        <v>19</v>
      </c>
      <c r="B5" s="109" t="s">
        <v>44</v>
      </c>
      <c r="C5" s="109" t="s">
        <v>47</v>
      </c>
      <c r="D5" s="107" t="s">
        <v>33</v>
      </c>
      <c r="E5" s="107" t="s">
        <v>45</v>
      </c>
      <c r="F5" s="107" t="s">
        <v>46</v>
      </c>
    </row>
    <row r="6" spans="1:8" ht="13.5" customHeight="1">
      <c r="A6" s="107">
        <v>1</v>
      </c>
      <c r="B6" s="108">
        <v>2</v>
      </c>
      <c r="C6" s="107">
        <v>3</v>
      </c>
      <c r="D6" s="108">
        <v>4</v>
      </c>
      <c r="E6" s="107">
        <v>5</v>
      </c>
      <c r="F6" s="107">
        <v>6</v>
      </c>
    </row>
    <row r="7" spans="1:8" ht="14.25" customHeight="1">
      <c r="A7" s="320" t="s">
        <v>106</v>
      </c>
      <c r="B7" s="321"/>
      <c r="C7" s="321"/>
      <c r="D7" s="321"/>
      <c r="E7" s="321"/>
      <c r="F7" s="322"/>
    </row>
    <row r="8" spans="1:8" ht="95.25" customHeight="1">
      <c r="A8" s="144" t="s">
        <v>48</v>
      </c>
      <c r="B8" s="173" t="s">
        <v>162</v>
      </c>
      <c r="C8" s="143" t="s">
        <v>53</v>
      </c>
      <c r="D8" s="145">
        <v>44197</v>
      </c>
      <c r="E8" s="145">
        <v>46387</v>
      </c>
      <c r="F8" s="106" t="s">
        <v>174</v>
      </c>
    </row>
    <row r="9" spans="1:8" s="105" customFormat="1" ht="93.75" customHeight="1">
      <c r="A9" s="144" t="s">
        <v>49</v>
      </c>
      <c r="B9" s="173" t="s">
        <v>165</v>
      </c>
      <c r="C9" s="143" t="s">
        <v>53</v>
      </c>
      <c r="D9" s="146">
        <v>44197</v>
      </c>
      <c r="E9" s="146">
        <v>46387</v>
      </c>
      <c r="F9" s="106" t="s">
        <v>174</v>
      </c>
    </row>
    <row r="10" spans="1:8" s="105" customFormat="1" ht="15" customHeight="1">
      <c r="A10" s="320" t="s">
        <v>116</v>
      </c>
      <c r="B10" s="321"/>
      <c r="C10" s="321"/>
      <c r="D10" s="321"/>
      <c r="E10" s="321"/>
      <c r="F10" s="322"/>
    </row>
    <row r="11" spans="1:8" s="105" customFormat="1" ht="148.5" customHeight="1">
      <c r="A11" s="326" t="s">
        <v>55</v>
      </c>
      <c r="B11" s="328" t="s">
        <v>177</v>
      </c>
      <c r="C11" s="295" t="s">
        <v>53</v>
      </c>
      <c r="D11" s="324">
        <v>44197</v>
      </c>
      <c r="E11" s="324">
        <v>45657</v>
      </c>
      <c r="F11" s="149" t="s">
        <v>175</v>
      </c>
    </row>
    <row r="12" spans="1:8" s="105" customFormat="1" ht="0.75" customHeight="1">
      <c r="A12" s="327"/>
      <c r="B12" s="329"/>
      <c r="C12" s="297"/>
      <c r="D12" s="325"/>
      <c r="E12" s="325"/>
      <c r="F12" s="149" t="s">
        <v>115</v>
      </c>
    </row>
    <row r="13" spans="1:8" s="74" customFormat="1" ht="72" customHeight="1">
      <c r="A13" s="144" t="s">
        <v>56</v>
      </c>
      <c r="B13" s="173" t="s">
        <v>159</v>
      </c>
      <c r="C13" s="156" t="s">
        <v>53</v>
      </c>
      <c r="D13" s="146">
        <v>44197</v>
      </c>
      <c r="E13" s="146">
        <v>46387</v>
      </c>
      <c r="F13" s="149" t="s">
        <v>176</v>
      </c>
      <c r="G13" s="105"/>
      <c r="H13" s="105"/>
    </row>
    <row r="14" spans="1:8">
      <c r="A14" s="320" t="s">
        <v>110</v>
      </c>
      <c r="B14" s="321"/>
      <c r="C14" s="321"/>
      <c r="D14" s="321"/>
      <c r="E14" s="321"/>
      <c r="F14" s="322"/>
    </row>
    <row r="15" spans="1:8" ht="70.5" customHeight="1">
      <c r="A15" s="148" t="s">
        <v>57</v>
      </c>
      <c r="B15" s="147" t="s">
        <v>111</v>
      </c>
      <c r="C15" s="143" t="s">
        <v>53</v>
      </c>
      <c r="D15" s="145">
        <v>44197</v>
      </c>
      <c r="E15" s="145">
        <v>46387</v>
      </c>
      <c r="F15" s="106" t="s">
        <v>166</v>
      </c>
    </row>
    <row r="16" spans="1:8" ht="57.75" customHeight="1">
      <c r="A16" s="141" t="s">
        <v>58</v>
      </c>
      <c r="B16" s="150" t="s">
        <v>112</v>
      </c>
      <c r="C16" s="139" t="s">
        <v>53</v>
      </c>
      <c r="D16" s="142">
        <v>44197</v>
      </c>
      <c r="E16" s="142">
        <v>46387</v>
      </c>
      <c r="F16" s="149" t="s">
        <v>166</v>
      </c>
    </row>
    <row r="17" spans="3:3">
      <c r="C17" s="104"/>
    </row>
    <row r="18" spans="3:3">
      <c r="C18" s="104"/>
    </row>
    <row r="19" spans="3:3">
      <c r="C19" s="104"/>
    </row>
    <row r="20" spans="3:3">
      <c r="C20" s="119"/>
    </row>
  </sheetData>
  <mergeCells count="9">
    <mergeCell ref="A7:F7"/>
    <mergeCell ref="A3:F3"/>
    <mergeCell ref="A14:F14"/>
    <mergeCell ref="D11:D12"/>
    <mergeCell ref="E11:E12"/>
    <mergeCell ref="A10:F10"/>
    <mergeCell ref="A11:A12"/>
    <mergeCell ref="B11:B12"/>
    <mergeCell ref="C11:C12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КП 01.01.2021 </vt:lpstr>
      <vt:lpstr>ПЗ</vt:lpstr>
      <vt:lpstr>Объемы финансирования программы</vt:lpstr>
      <vt:lpstr>КП изм1</vt:lpstr>
      <vt:lpstr>Таблица 3</vt:lpstr>
      <vt:lpstr>таблица 5</vt:lpstr>
      <vt:lpstr>Таблица 12</vt:lpstr>
      <vt:lpstr>Таблица 1</vt:lpstr>
      <vt:lpstr>'КП 01.01.2021 '!Область_печати</vt:lpstr>
      <vt:lpstr>'КП изм1'!Область_печати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Канева Т.В.</dc:creator>
  <cp:lastModifiedBy>ОБП3</cp:lastModifiedBy>
  <cp:lastPrinted>2025-04-21T07:14:29Z</cp:lastPrinted>
  <dcterms:created xsi:type="dcterms:W3CDTF">2015-09-08T06:51:00Z</dcterms:created>
  <dcterms:modified xsi:type="dcterms:W3CDTF">2025-07-16T13:51:23Z</dcterms:modified>
</cp:coreProperties>
</file>